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226"/>
  <workbookPr autoCompressPictures="0"/>
  <bookViews>
    <workbookView xWindow="2120" yWindow="280" windowWidth="25600" windowHeight="15620" tabRatio="500" activeTab="3"/>
  </bookViews>
  <sheets>
    <sheet name="wealthy " sheetId="1" r:id="rId1"/>
    <sheet name="gateway without boston" sheetId="2" r:id="rId2"/>
    <sheet name="gatewayboston" sheetId="3" r:id="rId3"/>
    <sheet name="summary charts " sheetId="4" r:id="rId4"/>
    <sheet name="data sources " sheetId="5" r:id="rId5"/>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16" i="5" l="1"/>
  <c r="A15" i="5"/>
  <c r="A14" i="5"/>
  <c r="A13" i="5"/>
  <c r="A12" i="5"/>
  <c r="A10" i="5"/>
  <c r="A9" i="5"/>
  <c r="A7" i="5"/>
  <c r="A6" i="5"/>
  <c r="A2" i="5"/>
  <c r="C33" i="3"/>
  <c r="B33" i="3"/>
  <c r="N30" i="3"/>
  <c r="M30" i="3"/>
  <c r="L30" i="3"/>
  <c r="K30" i="3"/>
  <c r="J30" i="3"/>
  <c r="I30" i="3"/>
  <c r="H30" i="3"/>
  <c r="G30" i="3"/>
  <c r="F30" i="3"/>
  <c r="E30" i="3"/>
  <c r="D30" i="3"/>
  <c r="C30" i="3"/>
  <c r="B30" i="3"/>
  <c r="E2" i="3"/>
  <c r="C33" i="2"/>
  <c r="B33" i="2"/>
  <c r="N30" i="2"/>
  <c r="M30" i="2"/>
  <c r="L30" i="2"/>
  <c r="K30" i="2"/>
  <c r="J30" i="2"/>
  <c r="I30" i="2"/>
  <c r="H30" i="2"/>
  <c r="G30" i="2"/>
  <c r="F30" i="2"/>
  <c r="E30" i="2"/>
  <c r="D30" i="2"/>
  <c r="C30" i="2"/>
  <c r="B30" i="2"/>
  <c r="E2" i="2"/>
  <c r="D40" i="1"/>
  <c r="B40" i="1"/>
  <c r="C31" i="1"/>
  <c r="B31" i="1"/>
  <c r="M29" i="1"/>
  <c r="L29" i="1"/>
  <c r="K29" i="1"/>
  <c r="J29" i="1"/>
  <c r="I29" i="1"/>
  <c r="H29" i="1"/>
  <c r="G29" i="1"/>
  <c r="F29" i="1"/>
  <c r="E29" i="1"/>
  <c r="D29" i="1"/>
  <c r="C29" i="1"/>
  <c r="B29" i="1"/>
  <c r="E2" i="1"/>
</calcChain>
</file>

<file path=xl/sharedStrings.xml><?xml version="1.0" encoding="utf-8"?>
<sst xmlns="http://schemas.openxmlformats.org/spreadsheetml/2006/main" count="311" uniqueCount="170">
  <si>
    <t>District</t>
  </si>
  <si>
    <t>Median HH income</t>
  </si>
  <si>
    <t xml:space="preserve">Median HH income </t>
  </si>
  <si>
    <t># FTE librarians reported to DESE</t>
  </si>
  <si>
    <t># schools</t>
  </si>
  <si>
    <t># students</t>
  </si>
  <si>
    <t xml:space="preserve">% economically disavantaged </t>
  </si>
  <si>
    <t>African-American</t>
  </si>
  <si>
    <t>Hispanic</t>
  </si>
  <si>
    <t>Asian</t>
  </si>
  <si>
    <t xml:space="preserve">Multi-race, Non-Hispanic </t>
  </si>
  <si>
    <t>ELL</t>
  </si>
  <si>
    <t>White</t>
  </si>
  <si>
    <t xml:space="preserve">~# librarians to students </t>
  </si>
  <si>
    <t># FTE librarians reported to DESE (17-18)</t>
  </si>
  <si>
    <t xml:space="preserve">~number of schools per librarian </t>
  </si>
  <si>
    <t xml:space="preserve">~%librarians per school </t>
  </si>
  <si>
    <t>State</t>
  </si>
  <si>
    <t>Economically Disavantaged</t>
  </si>
  <si>
    <t>African - American</t>
  </si>
  <si>
    <t xml:space="preserve">Hispanic </t>
  </si>
  <si>
    <t>Multi-race, Non-Hispanic</t>
  </si>
  <si>
    <t xml:space="preserve">White </t>
  </si>
  <si>
    <t>~# librarians to students</t>
  </si>
  <si>
    <t xml:space="preserve">~# of schools per librarian </t>
  </si>
  <si>
    <t xml:space="preserve">metco district </t>
  </si>
  <si>
    <t xml:space="preserve">State </t>
  </si>
  <si>
    <t>1 to 1444</t>
  </si>
  <si>
    <t>1:3</t>
  </si>
  <si>
    <t xml:space="preserve">.33 to 1 </t>
  </si>
  <si>
    <t xml:space="preserve">Andover
</t>
  </si>
  <si>
    <t xml:space="preserve">
Attleboro
</t>
  </si>
  <si>
    <t>1:1+</t>
  </si>
  <si>
    <t>1.27 to 1</t>
  </si>
  <si>
    <t xml:space="preserve">Boxford
</t>
  </si>
  <si>
    <t>1:1-</t>
  </si>
  <si>
    <t>.8 to 1</t>
  </si>
  <si>
    <t xml:space="preserve">Carlisle
</t>
  </si>
  <si>
    <t xml:space="preserve">.09 to 1 </t>
  </si>
  <si>
    <t>1:1</t>
  </si>
  <si>
    <t xml:space="preserve">1 to 1 </t>
  </si>
  <si>
    <t xml:space="preserve">Cohasset
</t>
  </si>
  <si>
    <t xml:space="preserve">Barnstable
</t>
  </si>
  <si>
    <t>.67 to 1</t>
  </si>
  <si>
    <t>y</t>
  </si>
  <si>
    <t xml:space="preserve">Concord
</t>
  </si>
  <si>
    <t xml:space="preserve">.25 to 1 </t>
  </si>
  <si>
    <t xml:space="preserve">Concord-Carlisle </t>
  </si>
  <si>
    <t xml:space="preserve">Boston </t>
  </si>
  <si>
    <t>Dover</t>
  </si>
  <si>
    <t>204, 018</t>
  </si>
  <si>
    <t xml:space="preserve">.2 to 1 </t>
  </si>
  <si>
    <t xml:space="preserve">Dover-Sherborn </t>
  </si>
  <si>
    <t xml:space="preserve">1:1 </t>
  </si>
  <si>
    <t xml:space="preserve">Harvard
</t>
  </si>
  <si>
    <t>Hopkington</t>
  </si>
  <si>
    <t xml:space="preserve">.08 to 1 </t>
  </si>
  <si>
    <t xml:space="preserve">Brockton
</t>
  </si>
  <si>
    <t>1:2</t>
  </si>
  <si>
    <t xml:space="preserve">1 to 2 </t>
  </si>
  <si>
    <t xml:space="preserve">Lexington
</t>
  </si>
  <si>
    <t xml:space="preserve">Chelsea
</t>
  </si>
  <si>
    <t xml:space="preserve">.1 to 1 </t>
  </si>
  <si>
    <t>not MTA</t>
  </si>
  <si>
    <t xml:space="preserve">Lincoln
</t>
  </si>
  <si>
    <t xml:space="preserve">Chicopee
</t>
  </si>
  <si>
    <t xml:space="preserve">.14 to 1 </t>
  </si>
  <si>
    <t xml:space="preserve">Everett
</t>
  </si>
  <si>
    <t xml:space="preserve">.67 to 1 </t>
  </si>
  <si>
    <t>Lincoln-Sudbury</t>
  </si>
  <si>
    <t xml:space="preserve">.11 to 1 </t>
  </si>
  <si>
    <t xml:space="preserve">Fall River
</t>
  </si>
  <si>
    <t xml:space="preserve">.06 to 1 </t>
  </si>
  <si>
    <t xml:space="preserve">Fitchburg
</t>
  </si>
  <si>
    <t xml:space="preserve">1.6 to 1 </t>
  </si>
  <si>
    <t xml:space="preserve">Medfield
</t>
  </si>
  <si>
    <t xml:space="preserve">.13 to 1 </t>
  </si>
  <si>
    <t xml:space="preserve">Haverhill
</t>
  </si>
  <si>
    <t xml:space="preserve">.8 to 1 </t>
  </si>
  <si>
    <t xml:space="preserve">Needham
</t>
  </si>
  <si>
    <t xml:space="preserve">0 to 1 </t>
  </si>
  <si>
    <t xml:space="preserve">Holyoke
</t>
  </si>
  <si>
    <t>Newton</t>
  </si>
  <si>
    <t>.08 to 1</t>
  </si>
  <si>
    <t xml:space="preserve">Lawrence
</t>
  </si>
  <si>
    <t xml:space="preserve">.04 to 1 </t>
  </si>
  <si>
    <t xml:space="preserve">Leominster
</t>
  </si>
  <si>
    <t>.94 to 1</t>
  </si>
  <si>
    <t xml:space="preserve">Lowell
</t>
  </si>
  <si>
    <t xml:space="preserve">Norfolk
</t>
  </si>
  <si>
    <t xml:space="preserve">not MTA </t>
  </si>
  <si>
    <t xml:space="preserve">Lynn
</t>
  </si>
  <si>
    <t xml:space="preserve">.5 to 1 </t>
  </si>
  <si>
    <t xml:space="preserve">Sherborn
</t>
  </si>
  <si>
    <t xml:space="preserve">.24 to 1 </t>
  </si>
  <si>
    <t xml:space="preserve">Malden
</t>
  </si>
  <si>
    <t xml:space="preserve">Methuen
</t>
  </si>
  <si>
    <t xml:space="preserve">Southborough
</t>
  </si>
  <si>
    <t>.2 to 1</t>
  </si>
  <si>
    <t xml:space="preserve">New Bedford
</t>
  </si>
  <si>
    <t xml:space="preserve">.16 to 1 </t>
  </si>
  <si>
    <t xml:space="preserve">Peabody
</t>
  </si>
  <si>
    <t xml:space="preserve">.7 to 1 </t>
  </si>
  <si>
    <t xml:space="preserve">Sudbury
</t>
  </si>
  <si>
    <t>not mta</t>
  </si>
  <si>
    <t>Pittsfield</t>
  </si>
  <si>
    <t xml:space="preserve">Wayland
</t>
  </si>
  <si>
    <t>.86 to 1</t>
  </si>
  <si>
    <t>Wellesley</t>
  </si>
  <si>
    <t>.33 to 1</t>
  </si>
  <si>
    <t>Quincy</t>
  </si>
  <si>
    <t>.75 to 1</t>
  </si>
  <si>
    <t xml:space="preserve">Westford
</t>
  </si>
  <si>
    <t>Revere</t>
  </si>
  <si>
    <t xml:space="preserve">Salem </t>
  </si>
  <si>
    <t>.68 to 1</t>
  </si>
  <si>
    <t xml:space="preserve">Weston
</t>
  </si>
  <si>
    <t>Springfield</t>
  </si>
  <si>
    <t>.21 to 1</t>
  </si>
  <si>
    <t>.58 to 1</t>
  </si>
  <si>
    <t>Taunton</t>
  </si>
  <si>
    <t xml:space="preserve">Westwood
</t>
  </si>
  <si>
    <t xml:space="preserve">Westfield </t>
  </si>
  <si>
    <t>.88 to 1</t>
  </si>
  <si>
    <t xml:space="preserve">Winchester
</t>
  </si>
  <si>
    <t xml:space="preserve">Worcester </t>
  </si>
  <si>
    <t xml:space="preserve">.20 to 1 </t>
  </si>
  <si>
    <t>Average</t>
  </si>
  <si>
    <t>Averages</t>
  </si>
  <si>
    <t xml:space="preserve">rounded </t>
  </si>
  <si>
    <t>1:1 (8)</t>
  </si>
  <si>
    <t>Rounded</t>
  </si>
  <si>
    <t>1:1+ (2)</t>
  </si>
  <si>
    <t xml:space="preserve">adjustments to number of FTE libriarans have been made where errors are known and have been confirmed by people in district, through searches of library websites, licensure lookup, and other methods; otherwise DESE's numbers for librarians/media center directors have been used. </t>
  </si>
  <si>
    <t>Began with list of 26 Gateway Cities</t>
  </si>
  <si>
    <t xml:space="preserve">Boston removed in this tab </t>
  </si>
  <si>
    <t xml:space="preserve">Did not make a huge difference in final numbers, other than to slightly lower average number of students and average number of schools </t>
  </si>
  <si>
    <t xml:space="preserve">Added Boston </t>
  </si>
  <si>
    <t>1:1- (11)</t>
  </si>
  <si>
    <t>1:2 (2)</t>
  </si>
  <si>
    <t>Note re column n: these are not averages but counts - 1:1 is one librarian per school; 1:1+ is more than 1 but less than 2 at a school; 1:1- is less than one FTE per school; 1:2 is 1 librarian for two schools</t>
  </si>
  <si>
    <t xml:space="preserve">Adjustments to number of FTE libriarans have been made where errors are known and have been confirmed by people in district, through searches of library websites, licensure lookup, and other </t>
  </si>
  <si>
    <t>methods; otherwise DESE's numbers for librarians/media center directors have been used.</t>
  </si>
  <si>
    <t xml:space="preserve">Began with list of top 26 towns in Massachusetts by income levels -- originally chosen to match with number of Gateway Cities.  </t>
  </si>
  <si>
    <t xml:space="preserve">Eliminated 4 towns (Bolton, Dunstable, West Newbury, Stow) that  are not listed in DESE's district database.                                                </t>
  </si>
  <si>
    <t xml:space="preserve">Added regional high schools for towns on list (Concord-Carlisle, Dover-Sherborn, Lincoln-Sudbury) Income for regional high schools is average of two towns  </t>
  </si>
  <si>
    <t xml:space="preserve">Used license lookup to verify licensing of librarians listed on school websites. </t>
  </si>
  <si>
    <t xml:space="preserve">Sources: </t>
  </si>
  <si>
    <t>Direct Links below</t>
  </si>
  <si>
    <t xml:space="preserve">compiled highest income towns from this list </t>
  </si>
  <si>
    <t xml:space="preserve">list compiled from this </t>
  </si>
  <si>
    <t>data for librarians by district</t>
  </si>
  <si>
    <t>Librarians and Media Center Directors</t>
  </si>
  <si>
    <t xml:space="preserve">Cross-checked when in serious doubt </t>
  </si>
  <si>
    <t>for various individuals listed as librarians</t>
  </si>
  <si>
    <t xml:space="preserve">2018-19 data for district profiles </t>
  </si>
  <si>
    <t>Type of District</t>
  </si>
  <si>
    <t>Average
Median income</t>
  </si>
  <si>
    <t>% Economically Disadvantaged</t>
  </si>
  <si>
    <t>% ELL</t>
  </si>
  <si>
    <t>% African American</t>
  </si>
  <si>
    <t>% Hispanic</t>
  </si>
  <si>
    <t>% Multi-race, Non-Hispanic</t>
  </si>
  <si>
    <t>% Asian</t>
  </si>
  <si>
    <t>% White</t>
  </si>
  <si>
    <t>~# of
FTE librarians to students</t>
  </si>
  <si>
    <t>~% of schools that have FTE librarians</t>
  </si>
  <si>
    <t>Highest Income Districts,                              &gt;70% white</t>
  </si>
  <si>
    <t xml:space="preserve">Lowest Income Districts,                           &gt;60% students of color </t>
  </si>
  <si>
    <t>charts use rounded figures (located in rows 2 and 3, above)  from the other sheets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</si>
</sst>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m/d"/>
  </numFmts>
  <fonts count="21" x14ac:knownFonts="1">
    <font>
      <sz val="10"/>
      <color rgb="FF000000"/>
      <name val="Arial"/>
    </font>
    <font>
      <b/>
      <sz val="11"/>
      <color rgb="FF000000"/>
      <name val="Arial"/>
    </font>
    <font>
      <sz val="11"/>
      <color rgb="FF000000"/>
      <name val="Arial"/>
    </font>
    <font>
      <sz val="10"/>
      <name val="Arial"/>
    </font>
    <font>
      <b/>
      <sz val="10"/>
      <name val="Arial"/>
    </font>
    <font>
      <u/>
      <sz val="10"/>
      <color rgb="FF0000FF"/>
      <name val="Arial"/>
    </font>
    <font>
      <u/>
      <sz val="10"/>
      <color rgb="FF0000FF"/>
      <name val="Arial"/>
    </font>
    <font>
      <sz val="10"/>
      <name val="Arial"/>
    </font>
    <font>
      <sz val="10"/>
      <color rgb="FF000000"/>
      <name val="Arial"/>
    </font>
    <font>
      <u/>
      <sz val="10"/>
      <color rgb="FF0000FF"/>
      <name val="Arial"/>
    </font>
    <font>
      <u/>
      <sz val="10"/>
      <color rgb="FF0000FF"/>
      <name val="Arial"/>
    </font>
    <font>
      <u/>
      <sz val="10"/>
      <color rgb="FF0000FF"/>
      <name val="Arial"/>
    </font>
    <font>
      <sz val="10"/>
      <color rgb="FF000000"/>
      <name val="Roboto"/>
    </font>
    <font>
      <u/>
      <sz val="10"/>
      <color rgb="FF0000FF"/>
      <name val="Arial"/>
    </font>
    <font>
      <b/>
      <sz val="10"/>
      <name val="Arial"/>
    </font>
    <font>
      <b/>
      <u/>
      <sz val="10"/>
      <color rgb="FFFF0000"/>
      <name val="Arial"/>
    </font>
    <font>
      <u/>
      <sz val="10"/>
      <color rgb="FF1155CC"/>
      <name val="Arial"/>
    </font>
    <font>
      <b/>
      <u/>
      <sz val="10"/>
      <color rgb="FFFF0000"/>
      <name val="Arial"/>
    </font>
    <font>
      <u/>
      <sz val="10"/>
      <color rgb="FF1155CC"/>
      <name val="Arial"/>
    </font>
    <font>
      <u/>
      <sz val="10"/>
      <color rgb="FF1155CC"/>
      <name val="Arial"/>
    </font>
    <font>
      <b/>
      <sz val="10"/>
      <color rgb="FF000000"/>
      <name val="Arial"/>
    </font>
  </fonts>
  <fills count="5">
    <fill>
      <patternFill patternType="none"/>
    </fill>
    <fill>
      <patternFill patternType="gray125"/>
    </fill>
    <fill>
      <patternFill patternType="solid">
        <fgColor rgb="FFF1C232"/>
        <bgColor rgb="FFF1C232"/>
      </patternFill>
    </fill>
    <fill>
      <patternFill patternType="solid">
        <fgColor rgb="FFFFF2CC"/>
        <bgColor rgb="FFFFF2CC"/>
      </patternFill>
    </fill>
    <fill>
      <patternFill patternType="solid">
        <fgColor rgb="FFFFFFFF"/>
        <bgColor rgb="FFFFFFFF"/>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s>
  <cellStyleXfs count="1">
    <xf numFmtId="0" fontId="0" fillId="0" borderId="0"/>
  </cellStyleXfs>
  <cellXfs count="90">
    <xf numFmtId="0" fontId="0" fillId="0" borderId="0" xfId="0" applyFont="1" applyAlignment="1"/>
    <xf numFmtId="0" fontId="1" fillId="0" borderId="1" xfId="0" applyFont="1" applyBorder="1" applyAlignment="1">
      <alignment vertical="top"/>
    </xf>
    <xf numFmtId="0" fontId="2" fillId="2" borderId="1" xfId="0" applyFont="1" applyFill="1" applyBorder="1" applyAlignment="1"/>
    <xf numFmtId="3" fontId="1" fillId="0" borderId="1" xfId="0" applyNumberFormat="1" applyFont="1" applyBorder="1" applyAlignment="1">
      <alignment vertical="top" wrapText="1"/>
    </xf>
    <xf numFmtId="0" fontId="3" fillId="2" borderId="0" xfId="0" applyFont="1" applyFill="1" applyAlignment="1"/>
    <xf numFmtId="0" fontId="1" fillId="0" borderId="1" xfId="0" applyFont="1" applyBorder="1" applyAlignment="1">
      <alignment vertical="top" wrapText="1"/>
    </xf>
    <xf numFmtId="0" fontId="3" fillId="2" borderId="0" xfId="0" applyFont="1" applyFill="1"/>
    <xf numFmtId="0" fontId="1" fillId="0" borderId="1" xfId="0" applyFont="1" applyBorder="1" applyAlignment="1">
      <alignment vertical="top" wrapText="1"/>
    </xf>
    <xf numFmtId="0" fontId="3" fillId="0" borderId="0" xfId="0" applyFont="1" applyAlignment="1"/>
    <xf numFmtId="0" fontId="4" fillId="0" borderId="0" xfId="0" applyFont="1" applyAlignment="1">
      <alignment vertical="top" wrapText="1"/>
    </xf>
    <xf numFmtId="164" fontId="3" fillId="0" borderId="0" xfId="0" applyNumberFormat="1" applyFont="1" applyAlignment="1"/>
    <xf numFmtId="0" fontId="3" fillId="0" borderId="0" xfId="0" applyFont="1" applyAlignment="1">
      <alignment vertical="top" wrapText="1"/>
    </xf>
    <xf numFmtId="0" fontId="3" fillId="0" borderId="0" xfId="0" applyFont="1" applyAlignment="1"/>
    <xf numFmtId="0" fontId="5" fillId="0" borderId="0" xfId="0" applyFont="1"/>
    <xf numFmtId="3" fontId="6" fillId="0" borderId="0" xfId="0" applyNumberFormat="1" applyFont="1" applyAlignment="1"/>
    <xf numFmtId="0" fontId="3" fillId="0" borderId="0" xfId="0" applyFont="1"/>
    <xf numFmtId="3" fontId="3" fillId="0" borderId="0" xfId="0" applyNumberFormat="1" applyFont="1" applyAlignment="1"/>
    <xf numFmtId="0" fontId="3" fillId="3" borderId="0" xfId="0" applyFont="1" applyFill="1" applyAlignment="1"/>
    <xf numFmtId="0" fontId="3" fillId="0" borderId="0" xfId="0" applyFont="1" applyAlignment="1"/>
    <xf numFmtId="164" fontId="3" fillId="3" borderId="0" xfId="0" applyNumberFormat="1" applyFont="1" applyFill="1" applyAlignment="1"/>
    <xf numFmtId="0" fontId="3" fillId="3" borderId="0" xfId="0" applyFont="1" applyFill="1"/>
    <xf numFmtId="0" fontId="3" fillId="0" borderId="0" xfId="0" applyFont="1" applyAlignment="1"/>
    <xf numFmtId="164" fontId="3" fillId="0" borderId="0" xfId="0" applyNumberFormat="1" applyFont="1" applyAlignment="1"/>
    <xf numFmtId="0" fontId="7" fillId="3" borderId="0" xfId="0" applyFont="1" applyFill="1" applyAlignment="1"/>
    <xf numFmtId="164" fontId="7" fillId="3" borderId="0" xfId="0" applyNumberFormat="1" applyFont="1" applyFill="1" applyAlignment="1">
      <alignment horizontal="right"/>
    </xf>
    <xf numFmtId="3" fontId="3" fillId="0" borderId="0" xfId="0" applyNumberFormat="1" applyFont="1" applyAlignment="1">
      <alignment horizontal="right"/>
    </xf>
    <xf numFmtId="0" fontId="7" fillId="3" borderId="0" xfId="0" applyFont="1" applyFill="1" applyAlignment="1">
      <alignment horizontal="right"/>
    </xf>
    <xf numFmtId="3" fontId="7" fillId="3" borderId="0" xfId="0" applyNumberFormat="1" applyFont="1" applyFill="1" applyAlignment="1">
      <alignment horizontal="right"/>
    </xf>
    <xf numFmtId="0" fontId="7" fillId="3" borderId="0" xfId="0" applyFont="1" applyFill="1" applyAlignment="1"/>
    <xf numFmtId="0" fontId="7" fillId="3" borderId="0" xfId="0" applyFont="1" applyFill="1" applyAlignment="1"/>
    <xf numFmtId="3" fontId="3" fillId="0" borderId="0" xfId="0" applyNumberFormat="1" applyFont="1" applyAlignment="1"/>
    <xf numFmtId="3" fontId="8" fillId="4" borderId="0" xfId="0" applyNumberFormat="1" applyFont="1" applyFill="1" applyAlignment="1">
      <alignment horizontal="left"/>
    </xf>
    <xf numFmtId="3" fontId="3" fillId="3" borderId="0" xfId="0" applyNumberFormat="1" applyFont="1" applyFill="1" applyAlignment="1"/>
    <xf numFmtId="0" fontId="7" fillId="0" borderId="0" xfId="0" applyFont="1" applyAlignment="1"/>
    <xf numFmtId="164" fontId="7" fillId="0" borderId="0" xfId="0" applyNumberFormat="1" applyFont="1" applyAlignment="1">
      <alignment horizontal="right"/>
    </xf>
    <xf numFmtId="0" fontId="7" fillId="0" borderId="0" xfId="0" applyFont="1" applyAlignment="1">
      <alignment horizontal="right"/>
    </xf>
    <xf numFmtId="0" fontId="7" fillId="0" borderId="0" xfId="0" applyFont="1" applyAlignment="1"/>
    <xf numFmtId="0" fontId="7" fillId="0" borderId="0" xfId="0" applyFont="1" applyAlignment="1"/>
    <xf numFmtId="3" fontId="7" fillId="0" borderId="0" xfId="0" applyNumberFormat="1" applyFont="1" applyAlignment="1">
      <alignment horizontal="right"/>
    </xf>
    <xf numFmtId="0" fontId="4" fillId="0" borderId="0" xfId="0" applyFont="1" applyAlignment="1"/>
    <xf numFmtId="0" fontId="4" fillId="0" borderId="0" xfId="0" applyFont="1" applyAlignment="1"/>
    <xf numFmtId="164" fontId="4" fillId="0" borderId="0" xfId="0" applyNumberFormat="1" applyFont="1"/>
    <xf numFmtId="3" fontId="4" fillId="0" borderId="0" xfId="0" applyNumberFormat="1" applyFont="1" applyAlignment="1"/>
    <xf numFmtId="0" fontId="4" fillId="0" borderId="0" xfId="0" applyFont="1"/>
    <xf numFmtId="0" fontId="4" fillId="0" borderId="0" xfId="0" applyFont="1" applyAlignment="1"/>
    <xf numFmtId="0" fontId="4" fillId="0" borderId="0" xfId="0" applyFont="1" applyAlignment="1"/>
    <xf numFmtId="3" fontId="4" fillId="0" borderId="0" xfId="0" applyNumberFormat="1" applyFont="1" applyAlignment="1"/>
    <xf numFmtId="20" fontId="4" fillId="0" borderId="0" xfId="0" applyNumberFormat="1" applyFont="1" applyAlignment="1"/>
    <xf numFmtId="165" fontId="4" fillId="0" borderId="0" xfId="0" applyNumberFormat="1" applyFont="1" applyAlignment="1"/>
    <xf numFmtId="0" fontId="3" fillId="0" borderId="0" xfId="0" applyFont="1" applyAlignment="1"/>
    <xf numFmtId="0" fontId="4" fillId="0" borderId="0" xfId="0" applyFont="1" applyAlignment="1"/>
    <xf numFmtId="0" fontId="3" fillId="0" borderId="2" xfId="0" applyFont="1" applyBorder="1"/>
    <xf numFmtId="0" fontId="9" fillId="0" borderId="0" xfId="0" applyFont="1" applyAlignment="1"/>
    <xf numFmtId="0" fontId="10" fillId="0" borderId="3" xfId="0" applyFont="1" applyBorder="1" applyAlignment="1"/>
    <xf numFmtId="0" fontId="11" fillId="0" borderId="3" xfId="0" applyFont="1" applyBorder="1"/>
    <xf numFmtId="0" fontId="3" fillId="0" borderId="3" xfId="0" applyFont="1" applyBorder="1" applyAlignment="1"/>
    <xf numFmtId="0" fontId="3" fillId="0" borderId="3" xfId="0" applyFont="1" applyBorder="1"/>
    <xf numFmtId="0" fontId="4" fillId="0" borderId="3" xfId="0" applyFont="1" applyBorder="1" applyAlignment="1"/>
    <xf numFmtId="0" fontId="3" fillId="0" borderId="4" xfId="0" applyFont="1" applyBorder="1"/>
    <xf numFmtId="0" fontId="3" fillId="0" borderId="5" xfId="0" applyFont="1" applyBorder="1"/>
    <xf numFmtId="0" fontId="3" fillId="0" borderId="0" xfId="0" applyFont="1" applyAlignment="1"/>
    <xf numFmtId="0" fontId="3" fillId="0" borderId="6" xfId="0" applyFont="1" applyBorder="1"/>
    <xf numFmtId="0" fontId="12" fillId="4" borderId="0" xfId="0" applyFont="1" applyFill="1" applyAlignment="1"/>
    <xf numFmtId="0" fontId="3" fillId="0" borderId="0" xfId="0" applyFont="1" applyAlignment="1"/>
    <xf numFmtId="0" fontId="3" fillId="0" borderId="0" xfId="0" applyFont="1" applyAlignment="1"/>
    <xf numFmtId="0" fontId="3" fillId="0" borderId="0" xfId="0" applyFont="1" applyAlignment="1"/>
    <xf numFmtId="0" fontId="4" fillId="0" borderId="0" xfId="0" applyFont="1" applyAlignment="1"/>
    <xf numFmtId="0" fontId="3" fillId="0" borderId="6" xfId="0" applyFont="1" applyBorder="1" applyAlignment="1"/>
    <xf numFmtId="0" fontId="3" fillId="0" borderId="0" xfId="0" applyFont="1" applyAlignment="1"/>
    <xf numFmtId="0" fontId="3" fillId="0" borderId="0" xfId="0" applyFont="1" applyAlignment="1">
      <alignment wrapText="1"/>
    </xf>
    <xf numFmtId="0" fontId="3" fillId="0" borderId="6" xfId="0" applyFont="1" applyBorder="1" applyAlignment="1">
      <alignment wrapText="1"/>
    </xf>
    <xf numFmtId="0" fontId="8" fillId="4" borderId="0" xfId="0" applyFont="1" applyFill="1" applyAlignment="1">
      <alignment horizontal="left"/>
    </xf>
    <xf numFmtId="0" fontId="12" fillId="4" borderId="0" xfId="0" applyFont="1" applyFill="1" applyAlignment="1"/>
    <xf numFmtId="0" fontId="3" fillId="0" borderId="7" xfId="0" applyFont="1" applyBorder="1"/>
    <xf numFmtId="0" fontId="13" fillId="0" borderId="8" xfId="0" applyFont="1" applyBorder="1" applyAlignment="1"/>
    <xf numFmtId="0" fontId="3" fillId="0" borderId="8" xfId="0" applyFont="1" applyBorder="1" applyAlignment="1"/>
    <xf numFmtId="0" fontId="3" fillId="0" borderId="8" xfId="0" applyFont="1" applyBorder="1"/>
    <xf numFmtId="0" fontId="3" fillId="0" borderId="9" xfId="0" applyFont="1" applyBorder="1"/>
    <xf numFmtId="0" fontId="14" fillId="0" borderId="0" xfId="0" applyFont="1" applyAlignment="1"/>
    <xf numFmtId="0" fontId="15" fillId="0" borderId="0" xfId="0" applyFont="1" applyAlignment="1"/>
    <xf numFmtId="0" fontId="14" fillId="0" borderId="0" xfId="0" applyFont="1" applyAlignment="1"/>
    <xf numFmtId="0" fontId="16" fillId="0" borderId="0" xfId="0" applyFont="1" applyAlignment="1"/>
    <xf numFmtId="0" fontId="17" fillId="0" borderId="0" xfId="0" applyFont="1" applyAlignment="1"/>
    <xf numFmtId="0" fontId="18" fillId="0" borderId="10" xfId="0" applyFont="1" applyBorder="1" applyAlignment="1"/>
    <xf numFmtId="0" fontId="7" fillId="0" borderId="10" xfId="0" applyFont="1" applyBorder="1" applyAlignment="1"/>
    <xf numFmtId="0" fontId="19" fillId="0" borderId="0" xfId="0" applyFont="1" applyAlignment="1"/>
    <xf numFmtId="0" fontId="4" fillId="0" borderId="0" xfId="0" applyFont="1" applyAlignment="1"/>
    <xf numFmtId="0" fontId="20" fillId="0" borderId="1" xfId="0" applyFont="1" applyBorder="1" applyAlignment="1"/>
    <xf numFmtId="3" fontId="8" fillId="0" borderId="1" xfId="0" applyNumberFormat="1" applyFont="1" applyBorder="1" applyAlignment="1">
      <alignment horizontal="center"/>
    </xf>
    <xf numFmtId="0" fontId="8" fillId="0" borderId="1" xfId="0" applyFont="1" applyBorder="1" applyAlignment="1">
      <alignment horizontal="center"/>
    </xf>
  </cellXfs>
  <cellStyles count="1">
    <cellStyle name="Normal" xfId="0" builtinId="0"/>
  </cellStyles>
  <dxfs count="8">
    <dxf>
      <fill>
        <patternFill patternType="solid">
          <fgColor rgb="FFB7E1CD"/>
          <bgColor rgb="FFB7E1CD"/>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
      <fill>
        <patternFill patternType="solid">
          <fgColor rgb="FFFFE6DD"/>
          <bgColor rgb="FFFFE6DD"/>
        </patternFill>
      </fill>
    </dxf>
    <dxf>
      <fill>
        <patternFill patternType="solid">
          <fgColor rgb="FFFFFFFF"/>
          <bgColor rgb="FFFFFFFF"/>
        </patternFill>
      </fill>
    </dxf>
    <dxf>
      <fill>
        <patternFill patternType="solid">
          <fgColor rgb="FFFFE6DD"/>
          <bgColor rgb="FFFFE6DD"/>
        </patternFill>
      </fill>
    </dxf>
    <dxf>
      <fill>
        <patternFill patternType="solid">
          <fgColor rgb="FFFFFFFF"/>
          <bgColor rgb="FFFFFFFF"/>
        </patternFill>
      </fill>
    </dxf>
  </dxfs>
  <tableStyles count="3" defaultPivotStyle="PivotStyleMedium4">
    <tableStyle name="gateway without boston-style" pivot="0" count="2">
      <tableStyleElement type="firstRowStripe" dxfId="7"/>
      <tableStyleElement type="secondRowStripe" dxfId="6"/>
    </tableStyle>
    <tableStyle name="gatewayboston-style" pivot="0" count="2">
      <tableStyleElement type="firstRowStripe" dxfId="5"/>
      <tableStyleElement type="secondRowStripe" dxfId="4"/>
    </tableStyle>
    <tableStyle name="wealthy -style" pivot="0" count="3">
      <tableStyleElement type="headerRow" dxfId="3"/>
      <tableStyleElement type="firstRowStripe" dxfId="2"/>
      <tableStyleElement type="secondRowStripe" dxfId="1"/>
    </tableStyle>
  </tableStyle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c:style val="18"/>
  <c:chart>
    <c:title>
      <c:tx>
        <c:rich>
          <a:bodyPr/>
          <a:lstStyle/>
          <a:p>
            <a:pPr lvl="0">
              <a:defRPr sz="1600" b="1">
                <a:solidFill>
                  <a:srgbClr val="000000"/>
                </a:solidFill>
                <a:latin typeface="Roboto"/>
              </a:defRPr>
            </a:pPr>
            <a:r>
              <a:rPr lang="en-US"/>
              <a:t>Approximate number of students per licensed FTE librarian</a:t>
            </a:r>
          </a:p>
        </c:rich>
      </c:tx>
      <c:layout/>
      <c:overlay val="0"/>
    </c:title>
    <c:autoTitleDeleted val="0"/>
    <c:view3D>
      <c:rotX val="15"/>
      <c:rotY val="20"/>
      <c:depthPercent val="100"/>
      <c:rAngAx val="1"/>
    </c:view3D>
    <c:floor>
      <c:thickness val="0"/>
    </c:floor>
    <c:sideWall>
      <c:thickness val="0"/>
    </c:sideWall>
    <c:backWall>
      <c:thickness val="0"/>
    </c:backWall>
    <c:plotArea>
      <c:layout/>
      <c:bar3DChart>
        <c:barDir val="col"/>
        <c:grouping val="stacked"/>
        <c:varyColors val="1"/>
        <c:ser>
          <c:idx val="0"/>
          <c:order val="0"/>
          <c:tx>
            <c:strRef>
              <c:f>'summary charts '!$J$1</c:f>
              <c:strCache>
                <c:ptCount val="1"/>
                <c:pt idx="0">
                  <c:v>~# of_x000d_FTE librarians to students</c:v>
                </c:pt>
              </c:strCache>
            </c:strRef>
          </c:tx>
          <c:spPr>
            <a:solidFill>
              <a:srgbClr val="3C78D8"/>
            </a:solidFill>
          </c:spPr>
          <c:invertIfNegative val="1"/>
          <c:dLbls>
            <c:txPr>
              <a:bodyPr/>
              <a:lstStyle/>
              <a:p>
                <a:pPr lvl="0">
                  <a:defRPr sz="1800" b="0">
                    <a:solidFill>
                      <a:srgbClr val="FF9900"/>
                    </a:solidFill>
                  </a:defRPr>
                </a:pPr>
                <a:endParaRPr lang="en-US"/>
              </a:p>
            </c:txPr>
            <c:showLegendKey val="0"/>
            <c:showVal val="1"/>
            <c:showCatName val="0"/>
            <c:showSerName val="0"/>
            <c:showPercent val="0"/>
            <c:showBubbleSize val="0"/>
            <c:showLeaderLines val="0"/>
          </c:dLbls>
          <c:cat>
            <c:strRef>
              <c:f>'summary charts '!$A$2:$A$3</c:f>
              <c:strCache>
                <c:ptCount val="2"/>
                <c:pt idx="0">
                  <c:v>Highest Income Districts,                              &gt;70% white</c:v>
                </c:pt>
                <c:pt idx="1">
                  <c:v>Lowest Income Districts,                           &gt;60% students of color </c:v>
                </c:pt>
              </c:strCache>
            </c:strRef>
          </c:cat>
          <c:val>
            <c:numRef>
              <c:f>'summary charts '!$J$2:$J$3</c:f>
              <c:numCache>
                <c:formatCode>General</c:formatCode>
                <c:ptCount val="2"/>
                <c:pt idx="0">
                  <c:v>683.0</c:v>
                </c:pt>
                <c:pt idx="1">
                  <c:v>5606.0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shape val="box"/>
        <c:axId val="2069135368"/>
        <c:axId val="2069138424"/>
        <c:axId val="0"/>
      </c:bar3DChart>
      <c:catAx>
        <c:axId val="2069135368"/>
        <c:scaling>
          <c:orientation val="minMax"/>
        </c:scaling>
        <c:delete val="0"/>
        <c:axPos val="b"/>
        <c:majorTickMark val="cross"/>
        <c:minorTickMark val="cross"/>
        <c:tickLblPos val="nextTo"/>
        <c:txPr>
          <a:bodyPr rot="0"/>
          <a:lstStyle/>
          <a:p>
            <a:pPr lvl="0">
              <a:defRPr sz="1200" b="1">
                <a:solidFill>
                  <a:srgbClr val="000000"/>
                </a:solidFill>
                <a:latin typeface="Roboto"/>
              </a:defRPr>
            </a:pPr>
            <a:endParaRPr lang="en-US"/>
          </a:p>
        </c:txPr>
        <c:crossAx val="2069138424"/>
        <c:crosses val="autoZero"/>
        <c:auto val="1"/>
        <c:lblAlgn val="ctr"/>
        <c:lblOffset val="100"/>
        <c:noMultiLvlLbl val="1"/>
      </c:catAx>
      <c:valAx>
        <c:axId val="2069138424"/>
        <c:scaling>
          <c:orientation val="minMax"/>
          <c:max val="6000.0"/>
        </c:scaling>
        <c:delete val="0"/>
        <c:axPos val="r"/>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endParaRPr lang="en-US"/>
              </a:p>
            </c:rich>
          </c:tx>
          <c:layout/>
          <c:overlay val="0"/>
        </c:title>
        <c:numFmt formatCode="General" sourceLinked="1"/>
        <c:majorTickMark val="cross"/>
        <c:minorTickMark val="cross"/>
        <c:tickLblPos val="nextTo"/>
        <c:spPr>
          <a:ln w="47625">
            <a:noFill/>
          </a:ln>
        </c:spPr>
        <c:txPr>
          <a:bodyPr/>
          <a:lstStyle/>
          <a:p>
            <a:pPr lvl="0">
              <a:defRPr b="0">
                <a:solidFill>
                  <a:srgbClr val="000000"/>
                </a:solidFill>
                <a:latin typeface="Roboto"/>
              </a:defRPr>
            </a:pPr>
            <a:endParaRPr lang="en-US"/>
          </a:p>
        </c:txPr>
        <c:crossAx val="2069135368"/>
        <c:crosses val="max"/>
        <c:crossBetween val="between"/>
      </c:valAx>
    </c:plotArea>
    <c:plotVisOnly val="1"/>
    <c:dispBlanksAs val="zero"/>
    <c:showDLblsOverMax val="1"/>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c:style val="18"/>
  <c:chart>
    <c:title>
      <c:tx>
        <c:rich>
          <a:bodyPr/>
          <a:lstStyle/>
          <a:p>
            <a:pPr lvl="0">
              <a:defRPr sz="1600" b="1">
                <a:solidFill>
                  <a:srgbClr val="000000"/>
                </a:solidFill>
                <a:latin typeface="Roboto"/>
              </a:defRPr>
            </a:pPr>
            <a:r>
              <a:rPr lang="en-US"/>
              <a:t>Approximate percent of schools with FTE licensed librarians </a:t>
            </a:r>
          </a:p>
        </c:rich>
      </c:tx>
      <c:layout/>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'summary charts '!$K$1</c:f>
              <c:strCache>
                <c:ptCount val="1"/>
                <c:pt idx="0">
                  <c:v>~% of schools that have FTE librarians</c:v>
                </c:pt>
              </c:strCache>
            </c:strRef>
          </c:tx>
          <c:spPr>
            <a:solidFill>
              <a:srgbClr val="3C78D8"/>
            </a:solidFill>
          </c:spPr>
          <c:invertIfNegative val="1"/>
          <c:dLbls>
            <c:txPr>
              <a:bodyPr/>
              <a:lstStyle/>
              <a:p>
                <a:pPr lvl="0">
                  <a:defRPr sz="1400" b="0">
                    <a:solidFill>
                      <a:srgbClr val="FF9900"/>
                    </a:solidFill>
                  </a:defRPr>
                </a:pPr>
                <a:endParaRPr lang="en-US"/>
              </a:p>
            </c:txPr>
            <c:showLegendKey val="0"/>
            <c:showVal val="1"/>
            <c:showCatName val="0"/>
            <c:showSerName val="0"/>
            <c:showPercent val="0"/>
            <c:showBubbleSize val="0"/>
            <c:showLeaderLines val="0"/>
          </c:dLbls>
          <c:cat>
            <c:strRef>
              <c:f>'summary charts '!$A$2:$A$3</c:f>
              <c:strCache>
                <c:ptCount val="2"/>
                <c:pt idx="0">
                  <c:v>Highest Income Districts,                              &gt;70% white</c:v>
                </c:pt>
                <c:pt idx="1">
                  <c:v>Lowest Income Districts,                           &gt;60% students of color </c:v>
                </c:pt>
              </c:strCache>
            </c:strRef>
          </c:cat>
          <c:val>
            <c:numRef>
              <c:f>'summary charts '!$K$2:$K$3</c:f>
              <c:numCache>
                <c:formatCode>General</c:formatCode>
                <c:ptCount val="2"/>
                <c:pt idx="0">
                  <c:v>90.0</c:v>
                </c:pt>
                <c:pt idx="1">
                  <c:v>10.0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shape val="box"/>
        <c:axId val="2081927832"/>
        <c:axId val="2081930888"/>
        <c:axId val="0"/>
      </c:bar3DChart>
      <c:catAx>
        <c:axId val="2081927832"/>
        <c:scaling>
          <c:orientation val="minMax"/>
        </c:scaling>
        <c:delete val="0"/>
        <c:axPos val="b"/>
        <c:majorTickMark val="cross"/>
        <c:minorTickMark val="cross"/>
        <c:tickLblPos val="nextTo"/>
        <c:txPr>
          <a:bodyPr/>
          <a:lstStyle/>
          <a:p>
            <a:pPr lvl="0">
              <a:defRPr sz="1200" b="1">
                <a:solidFill>
                  <a:srgbClr val="000000"/>
                </a:solidFill>
                <a:latin typeface="Roboto"/>
              </a:defRPr>
            </a:pPr>
            <a:endParaRPr lang="en-US"/>
          </a:p>
        </c:txPr>
        <c:crossAx val="2081930888"/>
        <c:crosses val="autoZero"/>
        <c:auto val="1"/>
        <c:lblAlgn val="ctr"/>
        <c:lblOffset val="100"/>
        <c:noMultiLvlLbl val="1"/>
      </c:catAx>
      <c:valAx>
        <c:axId val="2081930888"/>
        <c:scaling>
          <c:orientation val="minMax"/>
        </c:scaling>
        <c:delete val="0"/>
        <c:axPos val="r"/>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endParaRPr lang="en-US"/>
              </a:p>
            </c:rich>
          </c:tx>
          <c:layout/>
          <c:overlay val="0"/>
        </c:title>
        <c:numFmt formatCode="General" sourceLinked="1"/>
        <c:majorTickMark val="cross"/>
        <c:minorTickMark val="cross"/>
        <c:tickLblPos val="nextTo"/>
        <c:spPr>
          <a:ln w="47625">
            <a:noFill/>
          </a:ln>
        </c:spPr>
        <c:txPr>
          <a:bodyPr/>
          <a:lstStyle/>
          <a:p>
            <a:pPr lvl="0">
              <a:defRPr b="0">
                <a:solidFill>
                  <a:srgbClr val="000000"/>
                </a:solidFill>
                <a:latin typeface="Roboto"/>
              </a:defRPr>
            </a:pPr>
            <a:endParaRPr lang="en-US"/>
          </a:p>
        </c:txPr>
        <c:crossAx val="2081927832"/>
        <c:crosses val="max"/>
        <c:crossBetween val="between"/>
      </c:valAx>
    </c:plotArea>
    <c:plotVisOnly val="1"/>
    <c:dispBlanksAs val="zero"/>
    <c:showDLblsOverMax val="1"/>
  </c:chart>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1"/>
  <c:style val="18"/>
  <c:chart>
    <c:title>
      <c:tx>
        <c:rich>
          <a:bodyPr/>
          <a:lstStyle/>
          <a:p>
            <a:pPr lvl="0">
              <a:defRPr b="1">
                <a:solidFill>
                  <a:srgbClr val="000000"/>
                </a:solidFill>
                <a:latin typeface="Roboto"/>
              </a:defRPr>
            </a:pPr>
            <a:r>
              <a:rPr lang="en-US"/>
              <a:t>Select Student Demographics of Comparison Districts </a:t>
            </a:r>
          </a:p>
        </c:rich>
      </c:tx>
      <c:layout/>
      <c:overlay val="0"/>
    </c:title>
    <c:autoTitleDeleted val="0"/>
    <c:plotArea>
      <c:layout/>
      <c:barChart>
        <c:barDir val="col"/>
        <c:grouping val="clustered"/>
        <c:varyColors val="1"/>
        <c:ser>
          <c:idx val="0"/>
          <c:order val="0"/>
          <c:tx>
            <c:strRef>
              <c:f>'summary charts '!$C$1</c:f>
              <c:strCache>
                <c:ptCount val="1"/>
                <c:pt idx="0">
                  <c:v>% Economically Disadvantaged</c:v>
                </c:pt>
              </c:strCache>
            </c:strRef>
          </c:tx>
          <c:spPr>
            <a:solidFill>
              <a:srgbClr val="4285F4"/>
            </a:solidFill>
          </c:spPr>
          <c:invertIfNegative val="1"/>
          <c:dLbls>
            <c:txPr>
              <a:bodyPr/>
              <a:lstStyle/>
              <a:p>
                <a:pPr lvl="0">
                  <a:defRPr b="1"/>
                </a:pPr>
                <a:endParaRPr lang="en-US"/>
              </a:p>
            </c:txPr>
            <c:showLegendKey val="0"/>
            <c:showVal val="1"/>
            <c:showCatName val="0"/>
            <c:showSerName val="0"/>
            <c:showPercent val="0"/>
            <c:showBubbleSize val="0"/>
            <c:showLeaderLines val="0"/>
          </c:dLbls>
          <c:errBars>
            <c:errBarType val="both"/>
            <c:errValType val="percentage"/>
            <c:noEndCap val="0"/>
            <c:val val="10.0"/>
          </c:errBars>
          <c:cat>
            <c:strRef>
              <c:f>'summary charts '!$A$2:$A$3</c:f>
              <c:strCache>
                <c:ptCount val="2"/>
                <c:pt idx="0">
                  <c:v>Highest Income Districts,                              &gt;70% white</c:v>
                </c:pt>
                <c:pt idx="1">
                  <c:v>Lowest Income Districts,                           &gt;60% students of color </c:v>
                </c:pt>
              </c:strCache>
            </c:strRef>
          </c:cat>
          <c:val>
            <c:numRef>
              <c:f>'summary charts '!$C$2:$C$3</c:f>
              <c:numCache>
                <c:formatCode>General</c:formatCode>
                <c:ptCount val="2"/>
                <c:pt idx="0">
                  <c:v>5.0</c:v>
                </c:pt>
                <c:pt idx="1">
                  <c:v>51.0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'summary charts '!$D$1</c:f>
              <c:strCache>
                <c:ptCount val="1"/>
                <c:pt idx="0">
                  <c:v>% ELL</c:v>
                </c:pt>
              </c:strCache>
            </c:strRef>
          </c:tx>
          <c:spPr>
            <a:solidFill>
              <a:srgbClr val="DB4437"/>
            </a:solidFill>
          </c:spPr>
          <c:invertIfNegative val="1"/>
          <c:dLbls>
            <c:txPr>
              <a:bodyPr/>
              <a:lstStyle/>
              <a:p>
                <a:pPr lvl="0">
                  <a:defRPr b="1"/>
                </a:pPr>
                <a:endParaRPr lang="en-US"/>
              </a:p>
            </c:txPr>
            <c:showLegendKey val="0"/>
            <c:showVal val="1"/>
            <c:showCatName val="0"/>
            <c:showSerName val="0"/>
            <c:showPercent val="0"/>
            <c:showBubbleSize val="0"/>
            <c:showLeaderLines val="0"/>
          </c:dLbls>
          <c:errBars>
            <c:errBarType val="both"/>
            <c:errValType val="percentage"/>
            <c:noEndCap val="0"/>
            <c:val val="10.0"/>
          </c:errBars>
          <c:cat>
            <c:strRef>
              <c:f>'summary charts '!$A$2:$A$3</c:f>
              <c:strCache>
                <c:ptCount val="2"/>
                <c:pt idx="0">
                  <c:v>Highest Income Districts,                              &gt;70% white</c:v>
                </c:pt>
                <c:pt idx="1">
                  <c:v>Lowest Income Districts,                           &gt;60% students of color </c:v>
                </c:pt>
              </c:strCache>
            </c:strRef>
          </c:cat>
          <c:val>
            <c:numRef>
              <c:f>'summary charts '!$D$2:$D$3</c:f>
              <c:numCache>
                <c:formatCode>General</c:formatCode>
                <c:ptCount val="2"/>
                <c:pt idx="0">
                  <c:v>3.0</c:v>
                </c:pt>
                <c:pt idx="1">
                  <c:v>18.0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2"/>
          <c:order val="2"/>
          <c:tx>
            <c:strRef>
              <c:f>'summary charts '!$E$1</c:f>
              <c:strCache>
                <c:ptCount val="1"/>
                <c:pt idx="0">
                  <c:v>% African American</c:v>
                </c:pt>
              </c:strCache>
            </c:strRef>
          </c:tx>
          <c:spPr>
            <a:solidFill>
              <a:srgbClr val="F4B400"/>
            </a:solidFill>
          </c:spPr>
          <c:invertIfNegative val="1"/>
          <c:dLbls>
            <c:txPr>
              <a:bodyPr/>
              <a:lstStyle/>
              <a:p>
                <a:pPr lvl="0">
                  <a:defRPr b="1"/>
                </a:pPr>
                <a:endParaRPr lang="en-US"/>
              </a:p>
            </c:txPr>
            <c:showLegendKey val="0"/>
            <c:showVal val="1"/>
            <c:showCatName val="0"/>
            <c:showSerName val="0"/>
            <c:showPercent val="0"/>
            <c:showBubbleSize val="0"/>
            <c:showLeaderLines val="0"/>
          </c:dLbls>
          <c:errBars>
            <c:errBarType val="both"/>
            <c:errValType val="percentage"/>
            <c:noEndCap val="0"/>
            <c:val val="10.0"/>
          </c:errBars>
          <c:cat>
            <c:strRef>
              <c:f>'summary charts '!$A$2:$A$3</c:f>
              <c:strCache>
                <c:ptCount val="2"/>
                <c:pt idx="0">
                  <c:v>Highest Income Districts,                              &gt;70% white</c:v>
                </c:pt>
                <c:pt idx="1">
                  <c:v>Lowest Income Districts,                           &gt;60% students of color </c:v>
                </c:pt>
              </c:strCache>
            </c:strRef>
          </c:cat>
          <c:val>
            <c:numRef>
              <c:f>'summary charts '!$E$2:$E$3</c:f>
              <c:numCache>
                <c:formatCode>General</c:formatCode>
                <c:ptCount val="2"/>
                <c:pt idx="0">
                  <c:v>3.0</c:v>
                </c:pt>
                <c:pt idx="1">
                  <c:v>11.0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3"/>
          <c:order val="3"/>
          <c:tx>
            <c:strRef>
              <c:f>'summary charts '!$F$1</c:f>
              <c:strCache>
                <c:ptCount val="1"/>
                <c:pt idx="0">
                  <c:v>% Hispanic</c:v>
                </c:pt>
              </c:strCache>
            </c:strRef>
          </c:tx>
          <c:spPr>
            <a:solidFill>
              <a:srgbClr val="0F9D58"/>
            </a:solidFill>
          </c:spPr>
          <c:invertIfNegative val="1"/>
          <c:dLbls>
            <c:txPr>
              <a:bodyPr/>
              <a:lstStyle/>
              <a:p>
                <a:pPr lvl="0">
                  <a:defRPr b="1"/>
                </a:pPr>
                <a:endParaRPr lang="en-US"/>
              </a:p>
            </c:txPr>
            <c:showLegendKey val="0"/>
            <c:showVal val="1"/>
            <c:showCatName val="0"/>
            <c:showSerName val="0"/>
            <c:showPercent val="0"/>
            <c:showBubbleSize val="0"/>
            <c:showLeaderLines val="0"/>
          </c:dLbls>
          <c:errBars>
            <c:errBarType val="both"/>
            <c:errValType val="percentage"/>
            <c:noEndCap val="0"/>
            <c:val val="10.0"/>
          </c:errBars>
          <c:cat>
            <c:strRef>
              <c:f>'summary charts '!$A$2:$A$3</c:f>
              <c:strCache>
                <c:ptCount val="2"/>
                <c:pt idx="0">
                  <c:v>Highest Income Districts,                              &gt;70% white</c:v>
                </c:pt>
                <c:pt idx="1">
                  <c:v>Lowest Income Districts,                           &gt;60% students of color </c:v>
                </c:pt>
              </c:strCache>
            </c:strRef>
          </c:cat>
          <c:val>
            <c:numRef>
              <c:f>'summary charts '!$F$2:$F$3</c:f>
              <c:numCache>
                <c:formatCode>General</c:formatCode>
                <c:ptCount val="2"/>
                <c:pt idx="0">
                  <c:v>5.0</c:v>
                </c:pt>
                <c:pt idx="1">
                  <c:v>39.0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4"/>
          <c:order val="4"/>
          <c:tx>
            <c:strRef>
              <c:f>'summary charts '!$G$1</c:f>
              <c:strCache>
                <c:ptCount val="1"/>
                <c:pt idx="0">
                  <c:v>% Multi-race, Non-Hispanic</c:v>
                </c:pt>
              </c:strCache>
            </c:strRef>
          </c:tx>
          <c:spPr>
            <a:solidFill>
              <a:srgbClr val="FF6D00"/>
            </a:solidFill>
          </c:spPr>
          <c:invertIfNegative val="1"/>
          <c:dLbls>
            <c:txPr>
              <a:bodyPr/>
              <a:lstStyle/>
              <a:p>
                <a:pPr lvl="0">
                  <a:defRPr b="1"/>
                </a:pPr>
                <a:endParaRPr lang="en-US"/>
              </a:p>
            </c:txPr>
            <c:showLegendKey val="0"/>
            <c:showVal val="1"/>
            <c:showCatName val="0"/>
            <c:showSerName val="0"/>
            <c:showPercent val="0"/>
            <c:showBubbleSize val="0"/>
            <c:showLeaderLines val="0"/>
          </c:dLbls>
          <c:errBars>
            <c:errBarType val="both"/>
            <c:errValType val="percentage"/>
            <c:noEndCap val="0"/>
            <c:val val="10.0"/>
          </c:errBars>
          <c:cat>
            <c:strRef>
              <c:f>'summary charts '!$A$2:$A$3</c:f>
              <c:strCache>
                <c:ptCount val="2"/>
                <c:pt idx="0">
                  <c:v>Highest Income Districts,                              &gt;70% white</c:v>
                </c:pt>
                <c:pt idx="1">
                  <c:v>Lowest Income Districts,                           &gt;60% students of color </c:v>
                </c:pt>
              </c:strCache>
            </c:strRef>
          </c:cat>
          <c:val>
            <c:numRef>
              <c:f>'summary charts '!$G$2:$G$3</c:f>
              <c:numCache>
                <c:formatCode>General</c:formatCode>
                <c:ptCount val="2"/>
                <c:pt idx="0">
                  <c:v>5.0</c:v>
                </c:pt>
                <c:pt idx="1">
                  <c:v>4.0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5"/>
          <c:order val="5"/>
          <c:tx>
            <c:strRef>
              <c:f>'summary charts '!$H$1</c:f>
              <c:strCache>
                <c:ptCount val="1"/>
                <c:pt idx="0">
                  <c:v>% Asian</c:v>
                </c:pt>
              </c:strCache>
            </c:strRef>
          </c:tx>
          <c:spPr>
            <a:solidFill>
              <a:srgbClr val="46BDC6"/>
            </a:solidFill>
          </c:spPr>
          <c:invertIfNegative val="1"/>
          <c:dLbls>
            <c:txPr>
              <a:bodyPr/>
              <a:lstStyle/>
              <a:p>
                <a:pPr lvl="0">
                  <a:defRPr b="1"/>
                </a:pPr>
                <a:endParaRPr lang="en-US"/>
              </a:p>
            </c:txPr>
            <c:showLegendKey val="0"/>
            <c:showVal val="1"/>
            <c:showCatName val="0"/>
            <c:showSerName val="0"/>
            <c:showPercent val="0"/>
            <c:showBubbleSize val="0"/>
            <c:showLeaderLines val="0"/>
          </c:dLbls>
          <c:errBars>
            <c:errBarType val="both"/>
            <c:errValType val="percentage"/>
            <c:noEndCap val="0"/>
            <c:val val="10.0"/>
          </c:errBars>
          <c:cat>
            <c:strRef>
              <c:f>'summary charts '!$A$2:$A$3</c:f>
              <c:strCache>
                <c:ptCount val="2"/>
                <c:pt idx="0">
                  <c:v>Highest Income Districts,                              &gt;70% white</c:v>
                </c:pt>
                <c:pt idx="1">
                  <c:v>Lowest Income Districts,                           &gt;60% students of color </c:v>
                </c:pt>
              </c:strCache>
            </c:strRef>
          </c:cat>
          <c:val>
            <c:numRef>
              <c:f>'summary charts '!$H$2:$H$3</c:f>
              <c:numCache>
                <c:formatCode>General</c:formatCode>
                <c:ptCount val="2"/>
                <c:pt idx="0">
                  <c:v>13.0</c:v>
                </c:pt>
                <c:pt idx="1">
                  <c:v>6.0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6"/>
          <c:order val="6"/>
          <c:tx>
            <c:strRef>
              <c:f>'summary charts '!$I$1</c:f>
              <c:strCache>
                <c:ptCount val="1"/>
                <c:pt idx="0">
                  <c:v>% White</c:v>
                </c:pt>
              </c:strCache>
            </c:strRef>
          </c:tx>
          <c:spPr>
            <a:solidFill>
              <a:srgbClr val="AB30C4"/>
            </a:solidFill>
          </c:spPr>
          <c:invertIfNegative val="1"/>
          <c:dLbls>
            <c:txPr>
              <a:bodyPr/>
              <a:lstStyle/>
              <a:p>
                <a:pPr lvl="0">
                  <a:defRPr b="1"/>
                </a:pPr>
                <a:endParaRPr lang="en-US"/>
              </a:p>
            </c:txPr>
            <c:showLegendKey val="0"/>
            <c:showVal val="1"/>
            <c:showCatName val="0"/>
            <c:showSerName val="0"/>
            <c:showPercent val="0"/>
            <c:showBubbleSize val="0"/>
            <c:showLeaderLines val="0"/>
          </c:dLbls>
          <c:errBars>
            <c:errBarType val="both"/>
            <c:errValType val="percentage"/>
            <c:noEndCap val="0"/>
            <c:val val="10.0"/>
          </c:errBars>
          <c:cat>
            <c:strRef>
              <c:f>'summary charts '!$A$2:$A$3</c:f>
              <c:strCache>
                <c:ptCount val="2"/>
                <c:pt idx="0">
                  <c:v>Highest Income Districts,                              &gt;70% white</c:v>
                </c:pt>
                <c:pt idx="1">
                  <c:v>Lowest Income Districts,                           &gt;60% students of color </c:v>
                </c:pt>
              </c:strCache>
            </c:strRef>
          </c:cat>
          <c:val>
            <c:numRef>
              <c:f>'summary charts '!$I$2:$I$3</c:f>
              <c:numCache>
                <c:formatCode>General</c:formatCode>
                <c:ptCount val="2"/>
                <c:pt idx="0">
                  <c:v>74.0</c:v>
                </c:pt>
                <c:pt idx="1">
                  <c:v>39.0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2082415288"/>
        <c:axId val="2082420728"/>
      </c:barChart>
      <c:catAx>
        <c:axId val="2082415288"/>
        <c:scaling>
          <c:orientation val="minMax"/>
        </c:scaling>
        <c:delete val="0"/>
        <c:axPos val="b"/>
        <c:title>
          <c:tx>
            <c:rich>
              <a:bodyPr/>
              <a:lstStyle/>
              <a:p>
                <a:pPr lvl="0">
                  <a:defRPr b="0">
                    <a:solidFill>
                      <a:srgbClr val="000000"/>
                    </a:solidFill>
                    <a:latin typeface="Roboto"/>
                  </a:defRPr>
                </a:pPr>
                <a:endParaRPr lang="en-US"/>
              </a:p>
            </c:rich>
          </c:tx>
          <c:layout/>
          <c:overlay val="0"/>
        </c:title>
        <c:majorTickMark val="cross"/>
        <c:minorTickMark val="cross"/>
        <c:tickLblPos val="nextTo"/>
        <c:txPr>
          <a:bodyPr/>
          <a:lstStyle/>
          <a:p>
            <a:pPr lvl="0">
              <a:defRPr b="1">
                <a:solidFill>
                  <a:srgbClr val="000000"/>
                </a:solidFill>
                <a:latin typeface="Roboto"/>
              </a:defRPr>
            </a:pPr>
            <a:endParaRPr lang="en-US"/>
          </a:p>
        </c:txPr>
        <c:crossAx val="2082420728"/>
        <c:crosses val="autoZero"/>
        <c:auto val="1"/>
        <c:lblAlgn val="ctr"/>
        <c:lblOffset val="100"/>
        <c:noMultiLvlLbl val="1"/>
      </c:catAx>
      <c:valAx>
        <c:axId val="208242072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endParaRPr lang="en-US"/>
              </a:p>
            </c:rich>
          </c:tx>
          <c:layout/>
          <c:overlay val="0"/>
        </c:title>
        <c:numFmt formatCode="General" sourceLinked="1"/>
        <c:majorTickMark val="cross"/>
        <c:minorTickMark val="cross"/>
        <c:tickLblPos val="nextTo"/>
        <c:spPr>
          <a:ln w="47625">
            <a:noFill/>
          </a:ln>
        </c:spPr>
        <c:txPr>
          <a:bodyPr/>
          <a:lstStyle/>
          <a:p>
            <a:pPr lvl="0">
              <a:defRPr b="0">
                <a:solidFill>
                  <a:srgbClr val="000000"/>
                </a:solidFill>
                <a:latin typeface="Roboto"/>
              </a:defRPr>
            </a:pPr>
            <a:endParaRPr lang="en-US"/>
          </a:p>
        </c:txPr>
        <c:crossAx val="2082415288"/>
        <c:crosses val="autoZero"/>
        <c:crossBetween val="between"/>
      </c:valAx>
    </c:plotArea>
    <c:legend>
      <c:legendPos val="r"/>
      <c:layout/>
      <c:overlay val="0"/>
      <c:txPr>
        <a:bodyPr/>
        <a:lstStyle/>
        <a:p>
          <a:pPr lvl="0">
            <a:defRPr b="0">
              <a:solidFill>
                <a:srgbClr val="000000"/>
              </a:solidFill>
              <a:latin typeface="Roboto"/>
            </a:defRPr>
          </a:pPr>
          <a:endParaRPr lang="en-US"/>
        </a:p>
      </c:txPr>
    </c:legend>
    <c:plotVisOnly val="1"/>
    <c:dispBlanksAs val="zero"/>
    <c:showDLblsOverMax val="1"/>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0</xdr:col>
      <xdr:colOff>514350</xdr:colOff>
      <xdr:row>29</xdr:row>
      <xdr:rowOff>3175</xdr:rowOff>
    </xdr:from>
    <xdr:ext cx="7232650" cy="3686175"/>
    <xdr:graphicFrame macro="">
      <xdr:nvGraphicFramePr>
        <xdr:cNvPr id="2" name="Chart 1"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593724</xdr:colOff>
      <xdr:row>8</xdr:row>
      <xdr:rowOff>88900</xdr:rowOff>
    </xdr:from>
    <xdr:ext cx="7165975" cy="3467100"/>
    <xdr:graphicFrame macro="">
      <xdr:nvGraphicFramePr>
        <xdr:cNvPr id="3" name="Chart 2"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0</xdr:col>
      <xdr:colOff>647700</xdr:colOff>
      <xdr:row>50</xdr:row>
      <xdr:rowOff>133350</xdr:rowOff>
    </xdr:from>
    <xdr:ext cx="6858000" cy="4146550"/>
    <xdr:graphicFrame macro="">
      <xdr:nvGraphicFramePr>
        <xdr:cNvPr id="4" name="Chart 3"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wsDr>
</file>

<file path=xl/tables/table1.xml><?xml version="1.0" encoding="utf-8"?>
<table xmlns="http://schemas.openxmlformats.org/spreadsheetml/2006/main" id="3" name="Table_3" displayName="Table_3" ref="A1:P30">
  <tableColumns count="16">
    <tableColumn id="1" name="District"/>
    <tableColumn id="2" name="Median HH income"/>
    <tableColumn id="3" name="# FTE librarians reported to DESE (17-18)"/>
    <tableColumn id="4" name="# schools"/>
    <tableColumn id="5" name="# students"/>
    <tableColumn id="6" name="Economically Disavantaged"/>
    <tableColumn id="7" name="African - American"/>
    <tableColumn id="8" name="Hispanic "/>
    <tableColumn id="9" name="Asian"/>
    <tableColumn id="10" name="Multi-race, Non-Hispanic"/>
    <tableColumn id="11" name="ELL"/>
    <tableColumn id="12" name="White "/>
    <tableColumn id="13" name="~# librarians to students"/>
    <tableColumn id="14" name="~# of schools per librarian "/>
    <tableColumn id="15" name="~%librarians per school "/>
    <tableColumn id="16" name="metco district "/>
  </tableColumns>
  <tableStyleInfo name="wealthy -style" showFirstColumn="1" showLastColumn="1" showRowStripes="1" showColumnStripes="0"/>
</table>
</file>

<file path=xl/tables/table2.xml><?xml version="1.0" encoding="utf-8"?>
<table xmlns="http://schemas.openxmlformats.org/spreadsheetml/2006/main" id="1" name="Table_1" displayName="Table_1" ref="A2:X2" headerRowCount="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gateway without boston-style" showFirstColumn="1" showLastColumn="1" showRowStripes="1" showColumnStripes="0"/>
</table>
</file>

<file path=xl/tables/table3.xml><?xml version="1.0" encoding="utf-8"?>
<table xmlns="http://schemas.openxmlformats.org/spreadsheetml/2006/main" id="2" name="Table_2" displayName="Table_2" ref="A2:X2" headerRowCount="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gatewayboston-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Y1000"/>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4.5" defaultRowHeight="15.75" customHeight="1" x14ac:dyDescent="0"/>
  <cols>
    <col min="1" max="1" width="17.33203125" customWidth="1"/>
    <col min="2" max="2" width="19.5" customWidth="1"/>
    <col min="3" max="3" width="16.6640625" customWidth="1"/>
    <col min="4" max="4" width="12.5" customWidth="1"/>
    <col min="5" max="5" width="9.6640625" customWidth="1"/>
    <col min="6" max="6" width="15.5" customWidth="1"/>
    <col min="7" max="7" width="12" customWidth="1"/>
    <col min="8" max="8" width="11.33203125" customWidth="1"/>
    <col min="9" max="9" width="11.5" customWidth="1"/>
    <col min="10" max="10" width="14.6640625" customWidth="1"/>
    <col min="11" max="11" width="12.5" customWidth="1"/>
    <col min="12" max="12" width="11.33203125" customWidth="1"/>
    <col min="13" max="13" width="11.5" customWidth="1"/>
    <col min="14" max="14" width="9.33203125" customWidth="1"/>
    <col min="15" max="15" width="12.1640625" customWidth="1"/>
    <col min="16" max="16" width="8" customWidth="1"/>
  </cols>
  <sheetData>
    <row r="1" spans="1:17" ht="48">
      <c r="A1" s="1" t="s">
        <v>0</v>
      </c>
      <c r="B1" s="3" t="s">
        <v>1</v>
      </c>
      <c r="C1" s="5" t="s">
        <v>14</v>
      </c>
      <c r="D1" s="7" t="s">
        <v>4</v>
      </c>
      <c r="E1" s="5" t="s">
        <v>5</v>
      </c>
      <c r="F1" s="5" t="s">
        <v>18</v>
      </c>
      <c r="G1" s="5" t="s">
        <v>19</v>
      </c>
      <c r="H1" s="5" t="s">
        <v>20</v>
      </c>
      <c r="I1" s="5" t="s">
        <v>9</v>
      </c>
      <c r="J1" s="5" t="s">
        <v>21</v>
      </c>
      <c r="K1" s="5" t="s">
        <v>11</v>
      </c>
      <c r="L1" s="5" t="s">
        <v>22</v>
      </c>
      <c r="M1" s="9" t="s">
        <v>23</v>
      </c>
      <c r="N1" s="9" t="s">
        <v>24</v>
      </c>
      <c r="O1" s="9" t="s">
        <v>16</v>
      </c>
      <c r="P1" s="9" t="s">
        <v>25</v>
      </c>
      <c r="Q1" s="11"/>
    </row>
    <row r="2" spans="1:17" ht="12">
      <c r="A2" s="8" t="s">
        <v>26</v>
      </c>
      <c r="B2" s="10">
        <v>74167</v>
      </c>
      <c r="C2" s="8">
        <v>628</v>
      </c>
      <c r="D2" s="12">
        <v>1852</v>
      </c>
      <c r="E2" s="14" t="str">
        <f>HYPERLINK("http://profiles.doe.mass.edu/statereport/schoolattendingchildren.aspx","906624")</f>
        <v>906624</v>
      </c>
      <c r="F2" s="8">
        <v>31.2</v>
      </c>
      <c r="G2" s="8">
        <v>9.1999999999999993</v>
      </c>
      <c r="H2" s="8">
        <v>20.8</v>
      </c>
      <c r="I2" s="8">
        <v>7</v>
      </c>
      <c r="J2" s="8">
        <v>3.8</v>
      </c>
      <c r="K2" s="8">
        <v>10.5</v>
      </c>
      <c r="L2" s="8">
        <v>59</v>
      </c>
      <c r="M2" s="8" t="s">
        <v>27</v>
      </c>
      <c r="N2" s="8" t="s">
        <v>28</v>
      </c>
      <c r="O2" s="8" t="s">
        <v>29</v>
      </c>
      <c r="P2" s="15"/>
    </row>
    <row r="3" spans="1:17" ht="12">
      <c r="A3" s="8" t="s">
        <v>30</v>
      </c>
      <c r="B3" s="16">
        <v>143292</v>
      </c>
      <c r="C3" s="8">
        <v>12.7</v>
      </c>
      <c r="D3" s="12">
        <v>10</v>
      </c>
      <c r="E3" s="8">
        <v>5957</v>
      </c>
      <c r="F3" s="8">
        <v>7.5</v>
      </c>
      <c r="G3" s="8">
        <v>2.2000000000000002</v>
      </c>
      <c r="H3" s="8">
        <v>6.2</v>
      </c>
      <c r="I3" s="8">
        <v>18.399999999999999</v>
      </c>
      <c r="J3" s="8">
        <v>3</v>
      </c>
      <c r="K3" s="8">
        <v>3.8</v>
      </c>
      <c r="L3" s="8">
        <v>70</v>
      </c>
      <c r="M3" s="8">
        <v>469</v>
      </c>
      <c r="N3" s="8" t="s">
        <v>32</v>
      </c>
      <c r="O3" s="8" t="s">
        <v>33</v>
      </c>
      <c r="P3" s="18"/>
    </row>
    <row r="4" spans="1:17" ht="12">
      <c r="A4" s="8" t="s">
        <v>34</v>
      </c>
      <c r="B4" s="16">
        <v>155034</v>
      </c>
      <c r="C4" s="8">
        <v>1.6</v>
      </c>
      <c r="D4" s="12">
        <v>2</v>
      </c>
      <c r="E4" s="8">
        <v>718</v>
      </c>
      <c r="F4" s="8">
        <v>4</v>
      </c>
      <c r="G4" s="8">
        <v>0.6</v>
      </c>
      <c r="H4" s="8">
        <v>2.2000000000000002</v>
      </c>
      <c r="I4" s="8">
        <v>4.5</v>
      </c>
      <c r="J4" s="8">
        <v>5.6</v>
      </c>
      <c r="K4" s="8">
        <v>0.7</v>
      </c>
      <c r="L4" s="8">
        <v>87</v>
      </c>
      <c r="M4" s="8">
        <v>449</v>
      </c>
      <c r="N4" s="8" t="s">
        <v>35</v>
      </c>
      <c r="O4" s="8" t="s">
        <v>36</v>
      </c>
      <c r="P4" s="18"/>
    </row>
    <row r="5" spans="1:17" ht="12">
      <c r="A5" s="8" t="s">
        <v>37</v>
      </c>
      <c r="B5" s="16">
        <v>170703</v>
      </c>
      <c r="C5" s="8">
        <v>1</v>
      </c>
      <c r="D5" s="12">
        <v>1</v>
      </c>
      <c r="E5" s="8">
        <v>600</v>
      </c>
      <c r="F5" s="8">
        <v>3.2</v>
      </c>
      <c r="G5" s="8">
        <v>0.7</v>
      </c>
      <c r="H5" s="8">
        <v>4.5</v>
      </c>
      <c r="I5" s="8">
        <v>11.2</v>
      </c>
      <c r="J5" s="8">
        <v>10</v>
      </c>
      <c r="K5" s="8">
        <v>2.2999999999999998</v>
      </c>
      <c r="L5" s="8">
        <v>73.7</v>
      </c>
      <c r="M5" s="8">
        <v>600</v>
      </c>
      <c r="N5" s="8" t="s">
        <v>39</v>
      </c>
      <c r="O5" s="8" t="s">
        <v>40</v>
      </c>
      <c r="P5" s="18"/>
    </row>
    <row r="6" spans="1:17" ht="12">
      <c r="A6" s="8" t="s">
        <v>41</v>
      </c>
      <c r="B6" s="16">
        <v>140000</v>
      </c>
      <c r="C6" s="8">
        <v>2</v>
      </c>
      <c r="D6" s="12">
        <v>3</v>
      </c>
      <c r="E6" s="8">
        <v>1557</v>
      </c>
      <c r="F6" s="8">
        <v>5.2</v>
      </c>
      <c r="G6" s="8">
        <v>3</v>
      </c>
      <c r="H6" s="8">
        <v>1.3</v>
      </c>
      <c r="I6" s="8">
        <v>2.4</v>
      </c>
      <c r="J6" s="8">
        <v>1.3</v>
      </c>
      <c r="K6" s="8">
        <v>0.2</v>
      </c>
      <c r="L6" s="8">
        <v>91.8</v>
      </c>
      <c r="M6" s="8">
        <v>778</v>
      </c>
      <c r="N6" s="8" t="s">
        <v>35</v>
      </c>
      <c r="O6" s="8" t="s">
        <v>43</v>
      </c>
      <c r="P6" s="8" t="s">
        <v>44</v>
      </c>
    </row>
    <row r="7" spans="1:17" ht="12">
      <c r="A7" s="8" t="s">
        <v>45</v>
      </c>
      <c r="B7" s="16">
        <v>137743</v>
      </c>
      <c r="C7" s="8">
        <v>4</v>
      </c>
      <c r="D7" s="12">
        <v>4</v>
      </c>
      <c r="E7" s="8">
        <v>2099</v>
      </c>
      <c r="F7" s="8">
        <v>6.7</v>
      </c>
      <c r="G7" s="8">
        <v>4.2</v>
      </c>
      <c r="H7" s="8">
        <v>6.3</v>
      </c>
      <c r="I7" s="8">
        <v>7.2</v>
      </c>
      <c r="J7" s="8">
        <v>6.3</v>
      </c>
      <c r="K7" s="8">
        <v>2.9</v>
      </c>
      <c r="L7" s="8">
        <v>75.7</v>
      </c>
      <c r="M7" s="8">
        <v>525</v>
      </c>
      <c r="N7" s="8" t="s">
        <v>39</v>
      </c>
      <c r="O7" s="8" t="s">
        <v>40</v>
      </c>
      <c r="P7" s="8" t="s">
        <v>44</v>
      </c>
    </row>
    <row r="8" spans="1:17" ht="12">
      <c r="A8" s="8" t="s">
        <v>47</v>
      </c>
      <c r="B8" s="16"/>
      <c r="C8" s="8">
        <v>1</v>
      </c>
      <c r="D8" s="12">
        <v>1</v>
      </c>
      <c r="E8" s="8">
        <v>1274</v>
      </c>
      <c r="F8" s="8">
        <v>5.8</v>
      </c>
      <c r="G8" s="8">
        <v>4.2</v>
      </c>
      <c r="H8" s="8">
        <v>4.5999999999999996</v>
      </c>
      <c r="I8" s="8">
        <v>8.6999999999999993</v>
      </c>
      <c r="J8" s="8">
        <v>4.8</v>
      </c>
      <c r="K8" s="8">
        <v>0.5</v>
      </c>
      <c r="L8" s="8">
        <v>77.599999999999994</v>
      </c>
      <c r="M8" s="8">
        <v>1274</v>
      </c>
      <c r="N8" s="8" t="s">
        <v>39</v>
      </c>
      <c r="O8" s="8" t="s">
        <v>40</v>
      </c>
      <c r="P8" s="8" t="s">
        <v>44</v>
      </c>
    </row>
    <row r="9" spans="1:17" ht="12">
      <c r="A9" s="8" t="s">
        <v>49</v>
      </c>
      <c r="B9" s="25" t="s">
        <v>50</v>
      </c>
      <c r="C9" s="8">
        <v>0.2</v>
      </c>
      <c r="D9" s="12">
        <v>1</v>
      </c>
      <c r="E9" s="8">
        <v>499</v>
      </c>
      <c r="F9" s="8">
        <v>2</v>
      </c>
      <c r="G9" s="8">
        <v>3.4</v>
      </c>
      <c r="H9" s="8">
        <v>4.2</v>
      </c>
      <c r="I9" s="8">
        <v>14.8</v>
      </c>
      <c r="J9" s="8">
        <v>4.8</v>
      </c>
      <c r="K9" s="8">
        <v>3.2</v>
      </c>
      <c r="L9" s="8">
        <v>72.5</v>
      </c>
      <c r="M9" s="8"/>
      <c r="N9" s="8" t="s">
        <v>35</v>
      </c>
      <c r="O9" s="8" t="s">
        <v>51</v>
      </c>
      <c r="P9" s="18"/>
    </row>
    <row r="10" spans="1:17" ht="12">
      <c r="A10" s="8" t="s">
        <v>52</v>
      </c>
      <c r="B10" s="16"/>
      <c r="C10" s="8">
        <v>2</v>
      </c>
      <c r="D10" s="12">
        <v>2</v>
      </c>
      <c r="E10" s="8">
        <v>1196</v>
      </c>
      <c r="F10" s="8">
        <v>3.8</v>
      </c>
      <c r="G10" s="8">
        <v>2.9</v>
      </c>
      <c r="H10" s="8">
        <v>4</v>
      </c>
      <c r="I10" s="8">
        <v>8.6999999999999993</v>
      </c>
      <c r="J10" s="8">
        <v>4.0999999999999996</v>
      </c>
      <c r="K10" s="8">
        <v>0.3</v>
      </c>
      <c r="L10" s="8">
        <v>80.099999999999994</v>
      </c>
      <c r="M10" s="8">
        <v>598</v>
      </c>
      <c r="N10" s="8" t="s">
        <v>53</v>
      </c>
      <c r="O10" s="8" t="s">
        <v>40</v>
      </c>
      <c r="P10" s="8" t="s">
        <v>44</v>
      </c>
    </row>
    <row r="11" spans="1:17" ht="12">
      <c r="A11" s="8" t="s">
        <v>54</v>
      </c>
      <c r="B11" s="16">
        <v>134355</v>
      </c>
      <c r="C11" s="8">
        <v>2</v>
      </c>
      <c r="D11" s="12">
        <v>2</v>
      </c>
      <c r="E11" s="8">
        <v>1065</v>
      </c>
      <c r="F11" s="8">
        <v>4.7</v>
      </c>
      <c r="G11" s="8">
        <v>2.1</v>
      </c>
      <c r="H11" s="8">
        <v>4</v>
      </c>
      <c r="I11" s="8">
        <v>11.2</v>
      </c>
      <c r="J11" s="8">
        <v>3.1</v>
      </c>
      <c r="K11" s="8">
        <v>1.4</v>
      </c>
      <c r="L11" s="8">
        <v>79.599999999999994</v>
      </c>
      <c r="M11" s="8">
        <v>533</v>
      </c>
      <c r="N11" s="8" t="s">
        <v>39</v>
      </c>
      <c r="O11" s="8" t="s">
        <v>40</v>
      </c>
      <c r="P11" s="18"/>
    </row>
    <row r="12" spans="1:17" ht="12">
      <c r="A12" s="8" t="s">
        <v>55</v>
      </c>
      <c r="B12" s="16">
        <v>151357</v>
      </c>
      <c r="C12" s="8">
        <v>3</v>
      </c>
      <c r="D12" s="12">
        <v>6</v>
      </c>
      <c r="E12" s="8">
        <v>3685</v>
      </c>
      <c r="F12" s="8">
        <v>4.5</v>
      </c>
      <c r="G12" s="8">
        <v>0.7</v>
      </c>
      <c r="H12" s="8">
        <v>3.5</v>
      </c>
      <c r="I12" s="8">
        <v>17.100000000000001</v>
      </c>
      <c r="J12" s="8">
        <v>3.4</v>
      </c>
      <c r="K12" s="8">
        <v>5.4</v>
      </c>
      <c r="L12" s="8">
        <v>75.099999999999994</v>
      </c>
      <c r="M12" s="8">
        <v>1228</v>
      </c>
      <c r="N12" s="8" t="s">
        <v>58</v>
      </c>
      <c r="O12" s="8" t="s">
        <v>59</v>
      </c>
      <c r="P12" s="18"/>
    </row>
    <row r="13" spans="1:17" ht="12">
      <c r="A13" s="8" t="s">
        <v>60</v>
      </c>
      <c r="B13" s="16">
        <v>162083</v>
      </c>
      <c r="C13" s="8">
        <v>10</v>
      </c>
      <c r="D13" s="12">
        <v>10</v>
      </c>
      <c r="E13" s="8">
        <v>7259</v>
      </c>
      <c r="F13" s="8">
        <v>5.4</v>
      </c>
      <c r="G13" s="8">
        <v>4</v>
      </c>
      <c r="H13" s="8">
        <v>4</v>
      </c>
      <c r="I13" s="8">
        <v>39.299999999999997</v>
      </c>
      <c r="J13" s="8">
        <v>6.8</v>
      </c>
      <c r="K13" s="8">
        <v>8.8000000000000007</v>
      </c>
      <c r="L13" s="8">
        <v>45.9</v>
      </c>
      <c r="M13" s="8">
        <v>726</v>
      </c>
      <c r="N13" s="8" t="s">
        <v>39</v>
      </c>
      <c r="O13" s="8" t="s">
        <v>40</v>
      </c>
      <c r="P13" s="8" t="s">
        <v>44</v>
      </c>
    </row>
    <row r="14" spans="1:17" ht="12">
      <c r="A14" s="8" t="s">
        <v>64</v>
      </c>
      <c r="B14" s="16">
        <v>134211</v>
      </c>
      <c r="C14" s="8">
        <v>2</v>
      </c>
      <c r="D14" s="12">
        <v>3</v>
      </c>
      <c r="E14" s="8">
        <v>1192</v>
      </c>
      <c r="F14" s="8">
        <v>5.6</v>
      </c>
      <c r="G14" s="8">
        <v>8.9</v>
      </c>
      <c r="H14" s="8">
        <v>15.9</v>
      </c>
      <c r="I14" s="8">
        <v>3.6</v>
      </c>
      <c r="J14" s="8">
        <v>10.3</v>
      </c>
      <c r="K14" s="8">
        <v>5</v>
      </c>
      <c r="L14" s="8">
        <v>60.7</v>
      </c>
      <c r="M14" s="8">
        <v>596</v>
      </c>
      <c r="N14" s="8" t="s">
        <v>35</v>
      </c>
      <c r="O14" s="8" t="s">
        <v>68</v>
      </c>
      <c r="P14" s="8" t="s">
        <v>44</v>
      </c>
    </row>
    <row r="15" spans="1:17" ht="12">
      <c r="A15" s="8" t="s">
        <v>69</v>
      </c>
      <c r="B15" s="16"/>
      <c r="C15" s="8">
        <v>1.6</v>
      </c>
      <c r="D15" s="12">
        <v>1</v>
      </c>
      <c r="E15" s="8">
        <v>1528</v>
      </c>
      <c r="F15" s="8">
        <v>6.3</v>
      </c>
      <c r="G15" s="8">
        <v>4.8</v>
      </c>
      <c r="H15" s="8">
        <v>4.5999999999999996</v>
      </c>
      <c r="I15" s="8">
        <v>6.2</v>
      </c>
      <c r="J15" s="8">
        <v>4.4000000000000004</v>
      </c>
      <c r="K15" s="8">
        <v>0.5</v>
      </c>
      <c r="L15" s="8">
        <v>79.8</v>
      </c>
      <c r="M15" s="8">
        <v>955</v>
      </c>
      <c r="N15" s="8" t="s">
        <v>32</v>
      </c>
      <c r="O15" s="8" t="s">
        <v>74</v>
      </c>
      <c r="P15" s="8" t="s">
        <v>44</v>
      </c>
    </row>
    <row r="16" spans="1:17" ht="12">
      <c r="A16" s="8" t="s">
        <v>75</v>
      </c>
      <c r="B16" s="16">
        <v>153847</v>
      </c>
      <c r="C16" s="8">
        <v>4</v>
      </c>
      <c r="D16" s="12">
        <v>5</v>
      </c>
      <c r="E16" s="8">
        <v>2600</v>
      </c>
      <c r="F16" s="8">
        <v>5</v>
      </c>
      <c r="G16" s="8">
        <v>1</v>
      </c>
      <c r="H16" s="8">
        <v>3.9</v>
      </c>
      <c r="I16" s="8">
        <v>4.2</v>
      </c>
      <c r="J16" s="8">
        <v>3.3</v>
      </c>
      <c r="K16" s="8">
        <v>1.2</v>
      </c>
      <c r="L16" s="8">
        <v>87.3</v>
      </c>
      <c r="M16" s="8">
        <v>650</v>
      </c>
      <c r="N16" s="8" t="s">
        <v>35</v>
      </c>
      <c r="O16" s="8" t="s">
        <v>78</v>
      </c>
      <c r="P16" s="18"/>
    </row>
    <row r="17" spans="1:25" ht="12">
      <c r="A17" s="8" t="s">
        <v>79</v>
      </c>
      <c r="B17" s="16">
        <v>141690</v>
      </c>
      <c r="C17" s="8">
        <v>8</v>
      </c>
      <c r="D17" s="12">
        <v>8</v>
      </c>
      <c r="E17" s="8">
        <v>5721</v>
      </c>
      <c r="F17" s="8">
        <v>5.3</v>
      </c>
      <c r="G17" s="8">
        <v>2.9</v>
      </c>
      <c r="H17" s="8">
        <v>5.8</v>
      </c>
      <c r="I17" s="8">
        <v>8.8000000000000007</v>
      </c>
      <c r="J17" s="8">
        <v>5.0999999999999996</v>
      </c>
      <c r="K17" s="8">
        <v>2.9</v>
      </c>
      <c r="L17" s="8">
        <v>77.3</v>
      </c>
      <c r="M17" s="8">
        <v>715</v>
      </c>
      <c r="N17" s="8" t="s">
        <v>39</v>
      </c>
      <c r="O17" s="8" t="s">
        <v>40</v>
      </c>
      <c r="P17" s="8" t="s">
        <v>44</v>
      </c>
    </row>
    <row r="18" spans="1:25" ht="12">
      <c r="A18" s="8" t="s">
        <v>82</v>
      </c>
      <c r="B18" s="16">
        <v>133853</v>
      </c>
      <c r="C18" s="8">
        <v>20.6</v>
      </c>
      <c r="D18" s="12">
        <v>22</v>
      </c>
      <c r="E18" s="16">
        <v>12883</v>
      </c>
      <c r="F18" s="8">
        <v>8.6999999999999993</v>
      </c>
      <c r="G18" s="8">
        <v>4.7</v>
      </c>
      <c r="H18" s="8">
        <v>7.6</v>
      </c>
      <c r="I18" s="8">
        <v>19</v>
      </c>
      <c r="J18" s="8">
        <v>6.5</v>
      </c>
      <c r="K18" s="8">
        <v>6.5</v>
      </c>
      <c r="L18" s="8">
        <v>62.1</v>
      </c>
      <c r="M18" s="8">
        <v>625</v>
      </c>
      <c r="N18" s="8" t="s">
        <v>35</v>
      </c>
      <c r="O18" s="8" t="s">
        <v>87</v>
      </c>
      <c r="P18" s="8" t="s">
        <v>44</v>
      </c>
    </row>
    <row r="19" spans="1:25" ht="12">
      <c r="A19" s="8" t="s">
        <v>89</v>
      </c>
      <c r="B19" s="31">
        <v>139137</v>
      </c>
      <c r="C19" s="8">
        <v>1</v>
      </c>
      <c r="D19" s="12">
        <v>2</v>
      </c>
      <c r="E19" s="8">
        <v>963</v>
      </c>
      <c r="F19" s="8">
        <v>5.0999999999999996</v>
      </c>
      <c r="G19" s="8">
        <v>0.8</v>
      </c>
      <c r="H19" s="8">
        <v>3</v>
      </c>
      <c r="I19" s="8">
        <v>2.7</v>
      </c>
      <c r="J19" s="8">
        <v>2.6</v>
      </c>
      <c r="K19" s="8">
        <v>2.1</v>
      </c>
      <c r="L19" s="8">
        <v>90.9</v>
      </c>
      <c r="M19" s="8">
        <v>963</v>
      </c>
      <c r="N19" s="8" t="s">
        <v>58</v>
      </c>
      <c r="O19" s="8" t="s">
        <v>92</v>
      </c>
      <c r="P19" s="18"/>
    </row>
    <row r="20" spans="1:25" ht="12">
      <c r="A20" s="8" t="s">
        <v>93</v>
      </c>
      <c r="B20" s="16">
        <v>170872</v>
      </c>
      <c r="C20" s="8">
        <v>1</v>
      </c>
      <c r="D20" s="12">
        <v>1</v>
      </c>
      <c r="E20" s="8">
        <v>413</v>
      </c>
      <c r="F20" s="8">
        <v>4.8</v>
      </c>
      <c r="G20" s="8">
        <v>2.4</v>
      </c>
      <c r="H20" s="8">
        <v>3.6</v>
      </c>
      <c r="I20" s="8">
        <v>7.5</v>
      </c>
      <c r="J20" s="8">
        <v>6.5</v>
      </c>
      <c r="K20" s="8">
        <v>2.4</v>
      </c>
      <c r="L20" s="8">
        <v>79.900000000000006</v>
      </c>
      <c r="M20" s="8">
        <v>413</v>
      </c>
      <c r="N20" s="8" t="s">
        <v>39</v>
      </c>
      <c r="O20" s="8" t="s">
        <v>40</v>
      </c>
      <c r="P20" s="18"/>
    </row>
    <row r="21" spans="1:25" ht="12">
      <c r="A21" s="8" t="s">
        <v>97</v>
      </c>
      <c r="B21" s="16">
        <v>142426</v>
      </c>
      <c r="C21" s="8">
        <v>2.8</v>
      </c>
      <c r="D21" s="12">
        <v>4</v>
      </c>
      <c r="E21" s="8">
        <v>1273</v>
      </c>
      <c r="F21" s="8">
        <v>5.5</v>
      </c>
      <c r="G21" s="8">
        <v>0.9</v>
      </c>
      <c r="H21" s="8">
        <v>4.8</v>
      </c>
      <c r="I21" s="8">
        <v>18.899999999999999</v>
      </c>
      <c r="J21" s="8">
        <v>5.5</v>
      </c>
      <c r="K21" s="8">
        <v>6.1</v>
      </c>
      <c r="L21" s="8">
        <v>69.7</v>
      </c>
      <c r="M21" s="8">
        <v>455</v>
      </c>
      <c r="N21" s="8" t="s">
        <v>35</v>
      </c>
      <c r="O21" s="8" t="s">
        <v>102</v>
      </c>
      <c r="P21" s="18"/>
    </row>
    <row r="22" spans="1:25" ht="12">
      <c r="A22" s="8" t="s">
        <v>103</v>
      </c>
      <c r="B22" s="16">
        <v>170945</v>
      </c>
      <c r="C22" s="8">
        <v>4</v>
      </c>
      <c r="D22" s="12">
        <v>5</v>
      </c>
      <c r="E22" s="8">
        <v>2653</v>
      </c>
      <c r="F22" s="8">
        <v>5.2</v>
      </c>
      <c r="G22" s="8">
        <v>3.5</v>
      </c>
      <c r="H22" s="8">
        <v>4</v>
      </c>
      <c r="I22" s="8">
        <v>9.9</v>
      </c>
      <c r="J22" s="8">
        <v>6.8</v>
      </c>
      <c r="K22" s="8">
        <v>1.9</v>
      </c>
      <c r="L22" s="8">
        <v>75.5</v>
      </c>
      <c r="M22" s="8">
        <v>663</v>
      </c>
      <c r="N22" s="8" t="s">
        <v>35</v>
      </c>
      <c r="O22" s="8" t="s">
        <v>36</v>
      </c>
      <c r="P22" s="8" t="s">
        <v>44</v>
      </c>
    </row>
    <row r="23" spans="1:25" ht="12">
      <c r="A23" s="8" t="s">
        <v>106</v>
      </c>
      <c r="B23" s="16">
        <v>166893</v>
      </c>
      <c r="C23" s="8">
        <v>4.3</v>
      </c>
      <c r="D23" s="12">
        <v>5</v>
      </c>
      <c r="E23" s="8">
        <v>2695</v>
      </c>
      <c r="F23" s="8">
        <v>5.7</v>
      </c>
      <c r="G23" s="8">
        <v>5.0999999999999996</v>
      </c>
      <c r="H23" s="8">
        <v>4.5</v>
      </c>
      <c r="I23" s="8">
        <v>15.5</v>
      </c>
      <c r="J23" s="8">
        <v>5.5</v>
      </c>
      <c r="K23" s="8">
        <v>4.5</v>
      </c>
      <c r="L23" s="8">
        <v>69.099999999999994</v>
      </c>
      <c r="M23" s="8">
        <v>627</v>
      </c>
      <c r="N23" s="8" t="s">
        <v>35</v>
      </c>
      <c r="O23" s="8" t="s">
        <v>107</v>
      </c>
      <c r="P23" s="8" t="s">
        <v>44</v>
      </c>
    </row>
    <row r="24" spans="1:25" ht="12">
      <c r="A24" s="8" t="s">
        <v>108</v>
      </c>
      <c r="B24" s="16">
        <v>176852</v>
      </c>
      <c r="C24" s="8">
        <v>7.5</v>
      </c>
      <c r="D24" s="12">
        <v>10</v>
      </c>
      <c r="E24" s="8">
        <v>4963</v>
      </c>
      <c r="F24" s="8">
        <v>5.6</v>
      </c>
      <c r="G24" s="8">
        <v>3.7</v>
      </c>
      <c r="H24" s="8">
        <v>5.0999999999999996</v>
      </c>
      <c r="I24" s="8">
        <v>14.2</v>
      </c>
      <c r="J24" s="8">
        <v>6.7</v>
      </c>
      <c r="K24" s="8">
        <v>2.2999999999999998</v>
      </c>
      <c r="L24" s="8">
        <v>70.2</v>
      </c>
      <c r="M24" s="8">
        <v>662</v>
      </c>
      <c r="N24" s="8" t="s">
        <v>35</v>
      </c>
      <c r="O24" s="8" t="s">
        <v>111</v>
      </c>
      <c r="P24" s="8" t="s">
        <v>44</v>
      </c>
    </row>
    <row r="25" spans="1:25" ht="12">
      <c r="A25" s="8" t="s">
        <v>112</v>
      </c>
      <c r="B25" s="16">
        <v>138006</v>
      </c>
      <c r="C25" s="8">
        <v>6.8</v>
      </c>
      <c r="D25" s="12">
        <v>10</v>
      </c>
      <c r="E25" s="8">
        <v>5069</v>
      </c>
      <c r="F25" s="8">
        <v>5.2</v>
      </c>
      <c r="G25" s="8">
        <v>0.9</v>
      </c>
      <c r="H25" s="8">
        <v>1.8</v>
      </c>
      <c r="I25" s="8">
        <v>26.8</v>
      </c>
      <c r="J25" s="8">
        <v>3.8</v>
      </c>
      <c r="K25" s="8">
        <v>1.7</v>
      </c>
      <c r="L25" s="8">
        <v>66.599999999999994</v>
      </c>
      <c r="M25" s="8">
        <v>745</v>
      </c>
      <c r="N25" s="8" t="s">
        <v>35</v>
      </c>
      <c r="O25" s="8" t="s">
        <v>115</v>
      </c>
      <c r="P25" s="18"/>
    </row>
    <row r="26" spans="1:25" ht="12">
      <c r="A26" s="8" t="s">
        <v>116</v>
      </c>
      <c r="B26" s="16">
        <v>196651</v>
      </c>
      <c r="C26" s="8">
        <v>2.9</v>
      </c>
      <c r="D26" s="12">
        <v>5</v>
      </c>
      <c r="E26" s="8">
        <v>2103</v>
      </c>
      <c r="F26" s="8">
        <v>5.2</v>
      </c>
      <c r="G26" s="8">
        <v>6.3</v>
      </c>
      <c r="H26" s="8">
        <v>6.1</v>
      </c>
      <c r="I26" s="8">
        <v>17.2</v>
      </c>
      <c r="J26" s="8">
        <v>5.3</v>
      </c>
      <c r="K26" s="8">
        <v>3.2</v>
      </c>
      <c r="L26" s="8">
        <v>64.900000000000006</v>
      </c>
      <c r="M26" s="8">
        <v>725</v>
      </c>
      <c r="N26" s="8" t="s">
        <v>35</v>
      </c>
      <c r="O26" s="8" t="s">
        <v>119</v>
      </c>
      <c r="P26" s="8" t="s">
        <v>44</v>
      </c>
    </row>
    <row r="27" spans="1:25" ht="12">
      <c r="A27" s="8" t="s">
        <v>121</v>
      </c>
      <c r="B27" s="16">
        <v>145799</v>
      </c>
      <c r="C27" s="8">
        <v>7</v>
      </c>
      <c r="D27" s="12">
        <v>8</v>
      </c>
      <c r="E27" s="8">
        <v>3084</v>
      </c>
      <c r="F27" s="8">
        <v>4.8</v>
      </c>
      <c r="G27" s="8">
        <v>2.2000000000000002</v>
      </c>
      <c r="H27" s="8">
        <v>3.7</v>
      </c>
      <c r="I27" s="8">
        <v>10.8</v>
      </c>
      <c r="J27" s="8">
        <v>3.9</v>
      </c>
      <c r="K27" s="8">
        <v>0.9</v>
      </c>
      <c r="L27" s="8">
        <v>79.5</v>
      </c>
      <c r="M27" s="8">
        <v>441</v>
      </c>
      <c r="N27" s="8" t="s">
        <v>35</v>
      </c>
      <c r="O27" s="8" t="s">
        <v>123</v>
      </c>
      <c r="P27" s="8" t="s">
        <v>44</v>
      </c>
    </row>
    <row r="28" spans="1:25" ht="12">
      <c r="A28" s="8" t="s">
        <v>124</v>
      </c>
      <c r="B28" s="16">
        <v>152196</v>
      </c>
      <c r="C28" s="8">
        <v>7</v>
      </c>
      <c r="D28" s="12">
        <v>7</v>
      </c>
      <c r="E28" s="8">
        <v>4639</v>
      </c>
      <c r="F28" s="8">
        <v>5</v>
      </c>
      <c r="G28" s="8">
        <v>1</v>
      </c>
      <c r="H28" s="8">
        <v>3.4</v>
      </c>
      <c r="I28" s="8">
        <v>17.399999999999999</v>
      </c>
      <c r="J28" s="8">
        <v>6</v>
      </c>
      <c r="K28" s="8">
        <v>2.5</v>
      </c>
      <c r="L28" s="8">
        <v>72</v>
      </c>
      <c r="M28" s="8">
        <v>663</v>
      </c>
      <c r="N28" s="8" t="s">
        <v>53</v>
      </c>
      <c r="O28" s="8" t="s">
        <v>40</v>
      </c>
      <c r="P28" s="18"/>
    </row>
    <row r="29" spans="1:25" ht="12">
      <c r="A29" s="40" t="s">
        <v>127</v>
      </c>
      <c r="B29" s="42">
        <f t="shared" ref="B29:M29" si="0">AVERAGE(B3:B28)</f>
        <v>152633.86363636365</v>
      </c>
      <c r="C29" s="44">
        <f t="shared" si="0"/>
        <v>4.615384615384615</v>
      </c>
      <c r="D29" s="45">
        <f t="shared" si="0"/>
        <v>5.3076923076923075</v>
      </c>
      <c r="E29" s="44">
        <f t="shared" si="0"/>
        <v>2988</v>
      </c>
      <c r="F29" s="44">
        <f t="shared" si="0"/>
        <v>5.2230769230769232</v>
      </c>
      <c r="G29" s="44">
        <f t="shared" si="0"/>
        <v>2.9653846153846151</v>
      </c>
      <c r="H29" s="44">
        <f t="shared" si="0"/>
        <v>4.7153846153846146</v>
      </c>
      <c r="I29" s="44">
        <f t="shared" si="0"/>
        <v>12.546153846153844</v>
      </c>
      <c r="J29" s="44">
        <f t="shared" si="0"/>
        <v>5.207692307692307</v>
      </c>
      <c r="K29" s="44">
        <f t="shared" si="0"/>
        <v>2.815384615384616</v>
      </c>
      <c r="L29" s="44">
        <f t="shared" si="0"/>
        <v>74.40384615384616</v>
      </c>
      <c r="M29" s="44">
        <f t="shared" si="0"/>
        <v>683.12</v>
      </c>
      <c r="N29" s="40" t="s">
        <v>130</v>
      </c>
      <c r="O29" s="44"/>
      <c r="P29" s="48">
        <v>43825</v>
      </c>
      <c r="Q29" s="43"/>
      <c r="R29" s="43"/>
      <c r="S29" s="43"/>
      <c r="T29" s="43"/>
      <c r="U29" s="43"/>
      <c r="V29" s="43"/>
      <c r="W29" s="43"/>
      <c r="X29" s="43"/>
      <c r="Y29" s="43"/>
    </row>
    <row r="30" spans="1:25" ht="12">
      <c r="A30" s="40" t="s">
        <v>131</v>
      </c>
      <c r="B30" s="44"/>
      <c r="C30" s="40">
        <v>4.5999999999999996</v>
      </c>
      <c r="D30" s="50">
        <v>5.3</v>
      </c>
      <c r="E30" s="40">
        <v>2988</v>
      </c>
      <c r="F30" s="40">
        <v>5.2</v>
      </c>
      <c r="G30" s="40">
        <v>3</v>
      </c>
      <c r="H30" s="40">
        <v>4.7</v>
      </c>
      <c r="I30" s="40">
        <v>12.5</v>
      </c>
      <c r="J30" s="40">
        <v>5.2</v>
      </c>
      <c r="K30" s="40">
        <v>2.8</v>
      </c>
      <c r="L30" s="40">
        <v>74.400000000000006</v>
      </c>
      <c r="M30" s="40">
        <v>683</v>
      </c>
      <c r="N30" s="40" t="s">
        <v>132</v>
      </c>
      <c r="O30" s="44"/>
      <c r="P30" s="44"/>
    </row>
    <row r="31" spans="1:25" ht="12">
      <c r="A31" s="51"/>
      <c r="B31" s="53" t="str">
        <f>HYPERLINK("https://www.bostonglobe.com/metro/2018/12/11/full-list-massachusetts-median-household-incomes-town/eZpgJkpB1uF2FVmpM4O8XO/story.html","data source")</f>
        <v>data source</v>
      </c>
      <c r="C31" s="54" t="str">
        <f>HYPERLINK("http://profiles.doe.mass.edu/state_report/teacherbyracegender.aspx","data source")</f>
        <v>data source</v>
      </c>
      <c r="D31" s="55"/>
      <c r="E31" s="56"/>
      <c r="F31" s="56"/>
      <c r="G31" s="56"/>
      <c r="H31" s="56"/>
      <c r="I31" s="56"/>
      <c r="J31" s="56"/>
      <c r="K31" s="56"/>
      <c r="L31" s="56"/>
      <c r="M31" s="56"/>
      <c r="N31" s="57" t="s">
        <v>138</v>
      </c>
      <c r="O31" s="56"/>
      <c r="P31" s="58"/>
    </row>
    <row r="32" spans="1:25" ht="17.25" customHeight="1">
      <c r="A32" s="59"/>
      <c r="B32" s="49"/>
      <c r="D32" s="60"/>
      <c r="N32" s="39" t="s">
        <v>139</v>
      </c>
      <c r="P32" s="61"/>
    </row>
    <row r="33" spans="1:22" ht="13">
      <c r="A33" s="59"/>
      <c r="B33" s="62" t="s">
        <v>140</v>
      </c>
      <c r="C33" s="63"/>
      <c r="D33" s="64"/>
      <c r="E33" s="65"/>
      <c r="F33" s="64"/>
      <c r="G33" s="64"/>
      <c r="H33" s="64"/>
      <c r="I33" s="64"/>
      <c r="J33" s="64"/>
      <c r="K33" s="64"/>
      <c r="L33" s="64"/>
      <c r="M33" s="64"/>
      <c r="N33" s="64"/>
      <c r="O33" s="66"/>
      <c r="P33" s="67"/>
    </row>
    <row r="34" spans="1:22" ht="12">
      <c r="A34" s="59"/>
      <c r="B34" s="68" t="s">
        <v>141</v>
      </c>
      <c r="C34" s="65"/>
      <c r="D34" s="64"/>
      <c r="E34" s="64"/>
      <c r="F34" s="64"/>
      <c r="G34" s="64"/>
      <c r="H34" s="64"/>
      <c r="I34" s="64"/>
      <c r="J34" s="64"/>
      <c r="K34" s="64"/>
      <c r="L34" s="64"/>
      <c r="M34" s="64"/>
      <c r="N34" s="64"/>
      <c r="O34" s="69"/>
      <c r="P34" s="70"/>
      <c r="Q34" s="69"/>
      <c r="R34" s="69"/>
      <c r="S34" s="69"/>
      <c r="T34" s="69"/>
      <c r="U34" s="69"/>
      <c r="V34" s="64"/>
    </row>
    <row r="35" spans="1:22" ht="12">
      <c r="A35" s="59"/>
      <c r="C35" s="71" t="s">
        <v>142</v>
      </c>
      <c r="E35" s="60"/>
      <c r="P35" s="61"/>
    </row>
    <row r="36" spans="1:22" ht="12">
      <c r="A36" s="59"/>
      <c r="D36" s="60"/>
      <c r="P36" s="61"/>
    </row>
    <row r="37" spans="1:22" ht="12">
      <c r="A37" s="59"/>
      <c r="B37" s="68" t="s">
        <v>143</v>
      </c>
      <c r="C37" s="65"/>
      <c r="D37" s="64"/>
      <c r="E37" s="64"/>
      <c r="F37" s="64"/>
      <c r="G37" s="64"/>
      <c r="H37" s="64"/>
      <c r="I37" s="64"/>
      <c r="J37" s="64"/>
      <c r="K37" s="64"/>
      <c r="L37" s="64"/>
      <c r="M37" s="64"/>
      <c r="N37" s="64"/>
      <c r="O37" s="64"/>
      <c r="P37" s="67"/>
    </row>
    <row r="38" spans="1:22" ht="13">
      <c r="A38" s="59"/>
      <c r="B38" s="68" t="s">
        <v>144</v>
      </c>
      <c r="C38" s="72"/>
      <c r="D38" s="64"/>
      <c r="E38" s="64"/>
      <c r="F38" s="64"/>
      <c r="G38" s="64"/>
      <c r="H38" s="64"/>
      <c r="I38" s="64"/>
      <c r="J38" s="64"/>
      <c r="K38" s="64"/>
      <c r="L38" s="64"/>
      <c r="M38" s="64"/>
      <c r="N38" s="64"/>
      <c r="O38" s="64"/>
      <c r="P38" s="67"/>
    </row>
    <row r="39" spans="1:22" ht="12">
      <c r="A39" s="59"/>
      <c r="B39" s="68" t="s">
        <v>145</v>
      </c>
      <c r="C39" s="65"/>
      <c r="D39" s="64"/>
      <c r="E39" s="64"/>
      <c r="F39" s="64"/>
      <c r="G39" s="64"/>
      <c r="H39" s="64"/>
      <c r="I39" s="64"/>
      <c r="J39" s="64"/>
      <c r="K39" s="64"/>
      <c r="L39" s="64"/>
      <c r="M39" s="64"/>
      <c r="N39" s="64"/>
      <c r="O39" s="64"/>
      <c r="P39" s="67"/>
    </row>
    <row r="40" spans="1:22" ht="12">
      <c r="A40" s="73"/>
      <c r="B40" s="74" t="str">
        <f>HYPERLINK("http://www.doe.mass.edu/educators/lookup/","DESE license look up")</f>
        <v>DESE license look up</v>
      </c>
      <c r="C40" s="75"/>
      <c r="D40" s="74" t="str">
        <f>HYPERLINK("http://www.doe.mass.edu/metco/listings.html","source for metco districts")</f>
        <v>source for metco districts</v>
      </c>
      <c r="E40" s="76"/>
      <c r="F40" s="76"/>
      <c r="G40" s="76"/>
      <c r="H40" s="76"/>
      <c r="I40" s="76"/>
      <c r="J40" s="76"/>
      <c r="K40" s="76"/>
      <c r="L40" s="76"/>
      <c r="M40" s="76"/>
      <c r="N40" s="76"/>
      <c r="O40" s="76"/>
      <c r="P40" s="77"/>
    </row>
    <row r="41" spans="1:22" ht="12">
      <c r="B41" s="21" t="s">
        <v>146</v>
      </c>
    </row>
    <row r="42" spans="1:22" ht="12">
      <c r="D42" s="60"/>
    </row>
    <row r="43" spans="1:22" ht="12">
      <c r="D43" s="60"/>
    </row>
    <row r="44" spans="1:22" ht="12">
      <c r="D44" s="60"/>
    </row>
    <row r="45" spans="1:22" ht="12">
      <c r="D45" s="60"/>
    </row>
    <row r="46" spans="1:22" ht="12">
      <c r="D46" s="60"/>
    </row>
    <row r="47" spans="1:22" ht="12">
      <c r="D47" s="60"/>
    </row>
    <row r="48" spans="1:22" ht="12">
      <c r="D48" s="60"/>
    </row>
    <row r="49" spans="4:4" ht="12">
      <c r="D49" s="60"/>
    </row>
    <row r="50" spans="4:4" ht="12">
      <c r="D50" s="60"/>
    </row>
    <row r="51" spans="4:4" ht="12">
      <c r="D51" s="60"/>
    </row>
    <row r="52" spans="4:4" ht="12">
      <c r="D52" s="60"/>
    </row>
    <row r="53" spans="4:4" ht="12">
      <c r="D53" s="60"/>
    </row>
    <row r="54" spans="4:4" ht="12">
      <c r="D54" s="60"/>
    </row>
    <row r="55" spans="4:4" ht="12">
      <c r="D55" s="60"/>
    </row>
    <row r="56" spans="4:4" ht="12">
      <c r="D56" s="60"/>
    </row>
    <row r="57" spans="4:4" ht="12">
      <c r="D57" s="60"/>
    </row>
    <row r="58" spans="4:4" ht="12">
      <c r="D58" s="60"/>
    </row>
    <row r="59" spans="4:4" ht="12">
      <c r="D59" s="60"/>
    </row>
    <row r="60" spans="4:4" ht="12">
      <c r="D60" s="60"/>
    </row>
    <row r="61" spans="4:4" ht="12">
      <c r="D61" s="60"/>
    </row>
    <row r="62" spans="4:4" ht="12">
      <c r="D62" s="60"/>
    </row>
    <row r="63" spans="4:4" ht="12">
      <c r="D63" s="60"/>
    </row>
    <row r="64" spans="4:4" ht="12">
      <c r="D64" s="60"/>
    </row>
    <row r="65" spans="4:4" ht="12">
      <c r="D65" s="60"/>
    </row>
    <row r="66" spans="4:4" ht="12">
      <c r="D66" s="60"/>
    </row>
    <row r="67" spans="4:4" ht="12">
      <c r="D67" s="60"/>
    </row>
    <row r="68" spans="4:4" ht="12">
      <c r="D68" s="60"/>
    </row>
    <row r="69" spans="4:4" ht="12">
      <c r="D69" s="60"/>
    </row>
    <row r="70" spans="4:4" ht="12">
      <c r="D70" s="60"/>
    </row>
    <row r="71" spans="4:4" ht="12">
      <c r="D71" s="60"/>
    </row>
    <row r="72" spans="4:4" ht="12">
      <c r="D72" s="60"/>
    </row>
    <row r="73" spans="4:4" ht="12">
      <c r="D73" s="60"/>
    </row>
    <row r="74" spans="4:4" ht="12">
      <c r="D74" s="60"/>
    </row>
    <row r="75" spans="4:4" ht="12">
      <c r="D75" s="60"/>
    </row>
    <row r="76" spans="4:4" ht="12">
      <c r="D76" s="60"/>
    </row>
    <row r="77" spans="4:4" ht="12">
      <c r="D77" s="60"/>
    </row>
    <row r="78" spans="4:4" ht="12">
      <c r="D78" s="60"/>
    </row>
    <row r="79" spans="4:4" ht="12">
      <c r="D79" s="60"/>
    </row>
    <row r="80" spans="4:4" ht="12">
      <c r="D80" s="60"/>
    </row>
    <row r="81" spans="4:4" ht="12">
      <c r="D81" s="60"/>
    </row>
    <row r="82" spans="4:4" ht="12">
      <c r="D82" s="60"/>
    </row>
    <row r="83" spans="4:4" ht="12">
      <c r="D83" s="60"/>
    </row>
    <row r="84" spans="4:4" ht="12">
      <c r="D84" s="60"/>
    </row>
    <row r="85" spans="4:4" ht="12">
      <c r="D85" s="60"/>
    </row>
    <row r="86" spans="4:4" ht="12">
      <c r="D86" s="60"/>
    </row>
    <row r="87" spans="4:4" ht="12">
      <c r="D87" s="60"/>
    </row>
    <row r="88" spans="4:4" ht="12">
      <c r="D88" s="60"/>
    </row>
    <row r="89" spans="4:4" ht="12">
      <c r="D89" s="60"/>
    </row>
    <row r="90" spans="4:4" ht="12">
      <c r="D90" s="60"/>
    </row>
    <row r="91" spans="4:4" ht="12">
      <c r="D91" s="60"/>
    </row>
    <row r="92" spans="4:4" ht="12">
      <c r="D92" s="60"/>
    </row>
    <row r="93" spans="4:4" ht="12">
      <c r="D93" s="60"/>
    </row>
    <row r="94" spans="4:4" ht="12">
      <c r="D94" s="60"/>
    </row>
    <row r="95" spans="4:4" ht="12">
      <c r="D95" s="60"/>
    </row>
    <row r="96" spans="4:4" ht="12">
      <c r="D96" s="60"/>
    </row>
    <row r="97" spans="4:4" ht="12">
      <c r="D97" s="60"/>
    </row>
    <row r="98" spans="4:4" ht="12">
      <c r="D98" s="60"/>
    </row>
    <row r="99" spans="4:4" ht="12">
      <c r="D99" s="60"/>
    </row>
    <row r="100" spans="4:4" ht="12">
      <c r="D100" s="60"/>
    </row>
    <row r="101" spans="4:4" ht="12">
      <c r="D101" s="60"/>
    </row>
    <row r="102" spans="4:4" ht="12">
      <c r="D102" s="60"/>
    </row>
    <row r="103" spans="4:4" ht="12">
      <c r="D103" s="60"/>
    </row>
    <row r="104" spans="4:4" ht="12">
      <c r="D104" s="60"/>
    </row>
    <row r="105" spans="4:4" ht="12">
      <c r="D105" s="60"/>
    </row>
    <row r="106" spans="4:4" ht="12">
      <c r="D106" s="60"/>
    </row>
    <row r="107" spans="4:4" ht="12">
      <c r="D107" s="60"/>
    </row>
    <row r="108" spans="4:4" ht="12">
      <c r="D108" s="60"/>
    </row>
    <row r="109" spans="4:4" ht="12">
      <c r="D109" s="60"/>
    </row>
    <row r="110" spans="4:4" ht="12">
      <c r="D110" s="60"/>
    </row>
    <row r="111" spans="4:4" ht="12">
      <c r="D111" s="60"/>
    </row>
    <row r="112" spans="4:4" ht="12">
      <c r="D112" s="60"/>
    </row>
    <row r="113" spans="4:4" ht="12">
      <c r="D113" s="60"/>
    </row>
    <row r="114" spans="4:4" ht="12">
      <c r="D114" s="60"/>
    </row>
    <row r="115" spans="4:4" ht="12">
      <c r="D115" s="60"/>
    </row>
    <row r="116" spans="4:4" ht="12">
      <c r="D116" s="60"/>
    </row>
    <row r="117" spans="4:4" ht="12">
      <c r="D117" s="60"/>
    </row>
    <row r="118" spans="4:4" ht="12">
      <c r="D118" s="60"/>
    </row>
    <row r="119" spans="4:4" ht="12">
      <c r="D119" s="60"/>
    </row>
    <row r="120" spans="4:4" ht="12">
      <c r="D120" s="60"/>
    </row>
    <row r="121" spans="4:4" ht="12">
      <c r="D121" s="60"/>
    </row>
    <row r="122" spans="4:4" ht="12">
      <c r="D122" s="60"/>
    </row>
    <row r="123" spans="4:4" ht="12">
      <c r="D123" s="60"/>
    </row>
    <row r="124" spans="4:4" ht="12">
      <c r="D124" s="60"/>
    </row>
    <row r="125" spans="4:4" ht="12">
      <c r="D125" s="60"/>
    </row>
    <row r="126" spans="4:4" ht="12">
      <c r="D126" s="60"/>
    </row>
    <row r="127" spans="4:4" ht="12">
      <c r="D127" s="60"/>
    </row>
    <row r="128" spans="4:4" ht="12">
      <c r="D128" s="60"/>
    </row>
    <row r="129" spans="4:4" ht="12">
      <c r="D129" s="60"/>
    </row>
    <row r="130" spans="4:4" ht="12">
      <c r="D130" s="60"/>
    </row>
    <row r="131" spans="4:4" ht="12">
      <c r="D131" s="60"/>
    </row>
    <row r="132" spans="4:4" ht="12">
      <c r="D132" s="60"/>
    </row>
    <row r="133" spans="4:4" ht="12">
      <c r="D133" s="60"/>
    </row>
    <row r="134" spans="4:4" ht="12">
      <c r="D134" s="60"/>
    </row>
    <row r="135" spans="4:4" ht="12">
      <c r="D135" s="60"/>
    </row>
    <row r="136" spans="4:4" ht="12">
      <c r="D136" s="60"/>
    </row>
    <row r="137" spans="4:4" ht="12">
      <c r="D137" s="60"/>
    </row>
    <row r="138" spans="4:4" ht="12">
      <c r="D138" s="60"/>
    </row>
    <row r="139" spans="4:4" ht="12">
      <c r="D139" s="60"/>
    </row>
    <row r="140" spans="4:4" ht="12">
      <c r="D140" s="60"/>
    </row>
    <row r="141" spans="4:4" ht="12">
      <c r="D141" s="60"/>
    </row>
    <row r="142" spans="4:4" ht="12">
      <c r="D142" s="60"/>
    </row>
    <row r="143" spans="4:4" ht="12">
      <c r="D143" s="60"/>
    </row>
    <row r="144" spans="4:4" ht="12">
      <c r="D144" s="60"/>
    </row>
    <row r="145" spans="4:4" ht="12">
      <c r="D145" s="60"/>
    </row>
    <row r="146" spans="4:4" ht="12">
      <c r="D146" s="60"/>
    </row>
    <row r="147" spans="4:4" ht="12">
      <c r="D147" s="60"/>
    </row>
    <row r="148" spans="4:4" ht="12">
      <c r="D148" s="60"/>
    </row>
    <row r="149" spans="4:4" ht="12">
      <c r="D149" s="60"/>
    </row>
    <row r="150" spans="4:4" ht="12">
      <c r="D150" s="60"/>
    </row>
    <row r="151" spans="4:4" ht="12">
      <c r="D151" s="60"/>
    </row>
    <row r="152" spans="4:4" ht="12">
      <c r="D152" s="60"/>
    </row>
    <row r="153" spans="4:4" ht="12">
      <c r="D153" s="60"/>
    </row>
    <row r="154" spans="4:4" ht="12">
      <c r="D154" s="60"/>
    </row>
    <row r="155" spans="4:4" ht="12">
      <c r="D155" s="60"/>
    </row>
    <row r="156" spans="4:4" ht="12">
      <c r="D156" s="60"/>
    </row>
    <row r="157" spans="4:4" ht="12">
      <c r="D157" s="60"/>
    </row>
    <row r="158" spans="4:4" ht="12">
      <c r="D158" s="60"/>
    </row>
    <row r="159" spans="4:4" ht="12">
      <c r="D159" s="60"/>
    </row>
    <row r="160" spans="4:4" ht="12">
      <c r="D160" s="60"/>
    </row>
    <row r="161" spans="4:4" ht="12">
      <c r="D161" s="60"/>
    </row>
    <row r="162" spans="4:4" ht="12">
      <c r="D162" s="60"/>
    </row>
    <row r="163" spans="4:4" ht="12">
      <c r="D163" s="60"/>
    </row>
    <row r="164" spans="4:4" ht="12">
      <c r="D164" s="60"/>
    </row>
    <row r="165" spans="4:4" ht="12">
      <c r="D165" s="60"/>
    </row>
    <row r="166" spans="4:4" ht="12">
      <c r="D166" s="60"/>
    </row>
    <row r="167" spans="4:4" ht="12">
      <c r="D167" s="60"/>
    </row>
    <row r="168" spans="4:4" ht="12">
      <c r="D168" s="60"/>
    </row>
    <row r="169" spans="4:4" ht="12">
      <c r="D169" s="60"/>
    </row>
    <row r="170" spans="4:4" ht="12">
      <c r="D170" s="60"/>
    </row>
    <row r="171" spans="4:4" ht="12">
      <c r="D171" s="60"/>
    </row>
    <row r="172" spans="4:4" ht="12">
      <c r="D172" s="60"/>
    </row>
    <row r="173" spans="4:4" ht="12">
      <c r="D173" s="60"/>
    </row>
    <row r="174" spans="4:4" ht="12">
      <c r="D174" s="60"/>
    </row>
    <row r="175" spans="4:4" ht="12">
      <c r="D175" s="60"/>
    </row>
    <row r="176" spans="4:4" ht="12">
      <c r="D176" s="60"/>
    </row>
    <row r="177" spans="4:4" ht="12">
      <c r="D177" s="60"/>
    </row>
    <row r="178" spans="4:4" ht="12">
      <c r="D178" s="60"/>
    </row>
    <row r="179" spans="4:4" ht="12">
      <c r="D179" s="60"/>
    </row>
    <row r="180" spans="4:4" ht="12">
      <c r="D180" s="60"/>
    </row>
    <row r="181" spans="4:4" ht="12">
      <c r="D181" s="60"/>
    </row>
    <row r="182" spans="4:4" ht="12">
      <c r="D182" s="60"/>
    </row>
    <row r="183" spans="4:4" ht="12">
      <c r="D183" s="60"/>
    </row>
    <row r="184" spans="4:4" ht="12">
      <c r="D184" s="60"/>
    </row>
    <row r="185" spans="4:4" ht="12">
      <c r="D185" s="60"/>
    </row>
    <row r="186" spans="4:4" ht="12">
      <c r="D186" s="60"/>
    </row>
    <row r="187" spans="4:4" ht="12">
      <c r="D187" s="60"/>
    </row>
    <row r="188" spans="4:4" ht="12">
      <c r="D188" s="60"/>
    </row>
    <row r="189" spans="4:4" ht="12">
      <c r="D189" s="60"/>
    </row>
    <row r="190" spans="4:4" ht="12">
      <c r="D190" s="60"/>
    </row>
    <row r="191" spans="4:4" ht="12">
      <c r="D191" s="60"/>
    </row>
    <row r="192" spans="4:4" ht="12">
      <c r="D192" s="60"/>
    </row>
    <row r="193" spans="4:4" ht="12">
      <c r="D193" s="60"/>
    </row>
    <row r="194" spans="4:4" ht="12">
      <c r="D194" s="60"/>
    </row>
    <row r="195" spans="4:4" ht="12">
      <c r="D195" s="60"/>
    </row>
    <row r="196" spans="4:4" ht="12">
      <c r="D196" s="60"/>
    </row>
    <row r="197" spans="4:4" ht="12">
      <c r="D197" s="60"/>
    </row>
    <row r="198" spans="4:4" ht="12">
      <c r="D198" s="60"/>
    </row>
    <row r="199" spans="4:4" ht="12">
      <c r="D199" s="60"/>
    </row>
    <row r="200" spans="4:4" ht="12">
      <c r="D200" s="60"/>
    </row>
    <row r="201" spans="4:4" ht="12">
      <c r="D201" s="60"/>
    </row>
    <row r="202" spans="4:4" ht="12">
      <c r="D202" s="60"/>
    </row>
    <row r="203" spans="4:4" ht="12">
      <c r="D203" s="60"/>
    </row>
    <row r="204" spans="4:4" ht="12">
      <c r="D204" s="60"/>
    </row>
    <row r="205" spans="4:4" ht="12">
      <c r="D205" s="60"/>
    </row>
    <row r="206" spans="4:4" ht="12">
      <c r="D206" s="60"/>
    </row>
    <row r="207" spans="4:4" ht="12">
      <c r="D207" s="60"/>
    </row>
    <row r="208" spans="4:4" ht="12">
      <c r="D208" s="60"/>
    </row>
    <row r="209" spans="4:4" ht="12">
      <c r="D209" s="60"/>
    </row>
    <row r="210" spans="4:4" ht="12">
      <c r="D210" s="60"/>
    </row>
    <row r="211" spans="4:4" ht="12">
      <c r="D211" s="60"/>
    </row>
    <row r="212" spans="4:4" ht="12">
      <c r="D212" s="60"/>
    </row>
    <row r="213" spans="4:4" ht="12">
      <c r="D213" s="60"/>
    </row>
    <row r="214" spans="4:4" ht="12">
      <c r="D214" s="60"/>
    </row>
    <row r="215" spans="4:4" ht="12">
      <c r="D215" s="60"/>
    </row>
    <row r="216" spans="4:4" ht="12">
      <c r="D216" s="60"/>
    </row>
    <row r="217" spans="4:4" ht="12">
      <c r="D217" s="60"/>
    </row>
    <row r="218" spans="4:4" ht="12">
      <c r="D218" s="60"/>
    </row>
    <row r="219" spans="4:4" ht="12">
      <c r="D219" s="60"/>
    </row>
    <row r="220" spans="4:4" ht="12">
      <c r="D220" s="60"/>
    </row>
    <row r="221" spans="4:4" ht="12">
      <c r="D221" s="60"/>
    </row>
    <row r="222" spans="4:4" ht="12">
      <c r="D222" s="60"/>
    </row>
    <row r="223" spans="4:4" ht="12">
      <c r="D223" s="60"/>
    </row>
    <row r="224" spans="4:4" ht="12">
      <c r="D224" s="60"/>
    </row>
    <row r="225" spans="4:4" ht="12">
      <c r="D225" s="60"/>
    </row>
    <row r="226" spans="4:4" ht="12">
      <c r="D226" s="60"/>
    </row>
    <row r="227" spans="4:4" ht="12">
      <c r="D227" s="60"/>
    </row>
    <row r="228" spans="4:4" ht="12">
      <c r="D228" s="60"/>
    </row>
    <row r="229" spans="4:4" ht="12">
      <c r="D229" s="60"/>
    </row>
    <row r="230" spans="4:4" ht="12">
      <c r="D230" s="60"/>
    </row>
    <row r="231" spans="4:4" ht="12">
      <c r="D231" s="60"/>
    </row>
    <row r="232" spans="4:4" ht="12">
      <c r="D232" s="60"/>
    </row>
    <row r="233" spans="4:4" ht="12">
      <c r="D233" s="60"/>
    </row>
    <row r="234" spans="4:4" ht="12">
      <c r="D234" s="60"/>
    </row>
    <row r="235" spans="4:4" ht="12">
      <c r="D235" s="60"/>
    </row>
    <row r="236" spans="4:4" ht="12">
      <c r="D236" s="60"/>
    </row>
    <row r="237" spans="4:4" ht="12">
      <c r="D237" s="60"/>
    </row>
    <row r="238" spans="4:4" ht="12">
      <c r="D238" s="60"/>
    </row>
    <row r="239" spans="4:4" ht="12">
      <c r="D239" s="60"/>
    </row>
    <row r="240" spans="4:4" ht="12">
      <c r="D240" s="60"/>
    </row>
    <row r="241" spans="4:4" ht="12">
      <c r="D241" s="60"/>
    </row>
    <row r="242" spans="4:4" ht="12">
      <c r="D242" s="60"/>
    </row>
    <row r="243" spans="4:4" ht="12">
      <c r="D243" s="60"/>
    </row>
    <row r="244" spans="4:4" ht="12">
      <c r="D244" s="60"/>
    </row>
    <row r="245" spans="4:4" ht="12">
      <c r="D245" s="60"/>
    </row>
    <row r="246" spans="4:4" ht="12">
      <c r="D246" s="60"/>
    </row>
    <row r="247" spans="4:4" ht="12">
      <c r="D247" s="60"/>
    </row>
    <row r="248" spans="4:4" ht="12">
      <c r="D248" s="60"/>
    </row>
    <row r="249" spans="4:4" ht="12">
      <c r="D249" s="60"/>
    </row>
    <row r="250" spans="4:4" ht="12">
      <c r="D250" s="60"/>
    </row>
    <row r="251" spans="4:4" ht="12">
      <c r="D251" s="60"/>
    </row>
    <row r="252" spans="4:4" ht="12">
      <c r="D252" s="60"/>
    </row>
    <row r="253" spans="4:4" ht="12">
      <c r="D253" s="60"/>
    </row>
    <row r="254" spans="4:4" ht="12">
      <c r="D254" s="60"/>
    </row>
    <row r="255" spans="4:4" ht="12">
      <c r="D255" s="60"/>
    </row>
    <row r="256" spans="4:4" ht="12">
      <c r="D256" s="60"/>
    </row>
    <row r="257" spans="4:4" ht="12">
      <c r="D257" s="60"/>
    </row>
    <row r="258" spans="4:4" ht="12">
      <c r="D258" s="60"/>
    </row>
    <row r="259" spans="4:4" ht="12">
      <c r="D259" s="60"/>
    </row>
    <row r="260" spans="4:4" ht="12">
      <c r="D260" s="60"/>
    </row>
    <row r="261" spans="4:4" ht="12">
      <c r="D261" s="60"/>
    </row>
    <row r="262" spans="4:4" ht="12">
      <c r="D262" s="60"/>
    </row>
    <row r="263" spans="4:4" ht="12">
      <c r="D263" s="60"/>
    </row>
    <row r="264" spans="4:4" ht="12">
      <c r="D264" s="60"/>
    </row>
    <row r="265" spans="4:4" ht="12">
      <c r="D265" s="60"/>
    </row>
    <row r="266" spans="4:4" ht="12">
      <c r="D266" s="60"/>
    </row>
    <row r="267" spans="4:4" ht="12">
      <c r="D267" s="60"/>
    </row>
    <row r="268" spans="4:4" ht="12">
      <c r="D268" s="60"/>
    </row>
    <row r="269" spans="4:4" ht="12">
      <c r="D269" s="60"/>
    </row>
    <row r="270" spans="4:4" ht="12">
      <c r="D270" s="60"/>
    </row>
    <row r="271" spans="4:4" ht="12">
      <c r="D271" s="60"/>
    </row>
    <row r="272" spans="4:4" ht="12">
      <c r="D272" s="60"/>
    </row>
    <row r="273" spans="4:4" ht="12">
      <c r="D273" s="60"/>
    </row>
    <row r="274" spans="4:4" ht="12">
      <c r="D274" s="60"/>
    </row>
    <row r="275" spans="4:4" ht="12">
      <c r="D275" s="60"/>
    </row>
    <row r="276" spans="4:4" ht="12">
      <c r="D276" s="60"/>
    </row>
    <row r="277" spans="4:4" ht="12">
      <c r="D277" s="60"/>
    </row>
    <row r="278" spans="4:4" ht="12">
      <c r="D278" s="60"/>
    </row>
    <row r="279" spans="4:4" ht="12">
      <c r="D279" s="60"/>
    </row>
    <row r="280" spans="4:4" ht="12">
      <c r="D280" s="60"/>
    </row>
    <row r="281" spans="4:4" ht="12">
      <c r="D281" s="60"/>
    </row>
    <row r="282" spans="4:4" ht="12">
      <c r="D282" s="60"/>
    </row>
    <row r="283" spans="4:4" ht="12">
      <c r="D283" s="60"/>
    </row>
    <row r="284" spans="4:4" ht="12">
      <c r="D284" s="60"/>
    </row>
    <row r="285" spans="4:4" ht="12">
      <c r="D285" s="60"/>
    </row>
    <row r="286" spans="4:4" ht="12">
      <c r="D286" s="60"/>
    </row>
    <row r="287" spans="4:4" ht="12">
      <c r="D287" s="60"/>
    </row>
    <row r="288" spans="4:4" ht="12">
      <c r="D288" s="60"/>
    </row>
    <row r="289" spans="4:4" ht="12">
      <c r="D289" s="60"/>
    </row>
    <row r="290" spans="4:4" ht="12">
      <c r="D290" s="60"/>
    </row>
    <row r="291" spans="4:4" ht="12">
      <c r="D291" s="60"/>
    </row>
    <row r="292" spans="4:4" ht="12">
      <c r="D292" s="60"/>
    </row>
    <row r="293" spans="4:4" ht="12">
      <c r="D293" s="60"/>
    </row>
    <row r="294" spans="4:4" ht="12">
      <c r="D294" s="60"/>
    </row>
    <row r="295" spans="4:4" ht="12">
      <c r="D295" s="60"/>
    </row>
    <row r="296" spans="4:4" ht="12">
      <c r="D296" s="60"/>
    </row>
    <row r="297" spans="4:4" ht="12">
      <c r="D297" s="60"/>
    </row>
    <row r="298" spans="4:4" ht="12">
      <c r="D298" s="60"/>
    </row>
    <row r="299" spans="4:4" ht="12">
      <c r="D299" s="60"/>
    </row>
    <row r="300" spans="4:4" ht="12">
      <c r="D300" s="60"/>
    </row>
    <row r="301" spans="4:4" ht="12">
      <c r="D301" s="60"/>
    </row>
    <row r="302" spans="4:4" ht="12">
      <c r="D302" s="60"/>
    </row>
    <row r="303" spans="4:4" ht="12">
      <c r="D303" s="60"/>
    </row>
    <row r="304" spans="4:4" ht="12">
      <c r="D304" s="60"/>
    </row>
    <row r="305" spans="4:4" ht="12">
      <c r="D305" s="60"/>
    </row>
    <row r="306" spans="4:4" ht="12">
      <c r="D306" s="60"/>
    </row>
    <row r="307" spans="4:4" ht="12">
      <c r="D307" s="60"/>
    </row>
    <row r="308" spans="4:4" ht="12">
      <c r="D308" s="60"/>
    </row>
    <row r="309" spans="4:4" ht="12">
      <c r="D309" s="60"/>
    </row>
    <row r="310" spans="4:4" ht="12">
      <c r="D310" s="60"/>
    </row>
    <row r="311" spans="4:4" ht="12">
      <c r="D311" s="60"/>
    </row>
    <row r="312" spans="4:4" ht="12">
      <c r="D312" s="60"/>
    </row>
    <row r="313" spans="4:4" ht="12">
      <c r="D313" s="60"/>
    </row>
    <row r="314" spans="4:4" ht="12">
      <c r="D314" s="60"/>
    </row>
    <row r="315" spans="4:4" ht="12">
      <c r="D315" s="60"/>
    </row>
    <row r="316" spans="4:4" ht="12">
      <c r="D316" s="60"/>
    </row>
    <row r="317" spans="4:4" ht="12">
      <c r="D317" s="60"/>
    </row>
    <row r="318" spans="4:4" ht="12">
      <c r="D318" s="60"/>
    </row>
    <row r="319" spans="4:4" ht="12">
      <c r="D319" s="60"/>
    </row>
    <row r="320" spans="4:4" ht="12">
      <c r="D320" s="60"/>
    </row>
    <row r="321" spans="4:4" ht="12">
      <c r="D321" s="60"/>
    </row>
    <row r="322" spans="4:4" ht="12">
      <c r="D322" s="60"/>
    </row>
    <row r="323" spans="4:4" ht="12">
      <c r="D323" s="60"/>
    </row>
    <row r="324" spans="4:4" ht="12">
      <c r="D324" s="60"/>
    </row>
    <row r="325" spans="4:4" ht="12">
      <c r="D325" s="60"/>
    </row>
    <row r="326" spans="4:4" ht="12">
      <c r="D326" s="60"/>
    </row>
    <row r="327" spans="4:4" ht="12">
      <c r="D327" s="60"/>
    </row>
    <row r="328" spans="4:4" ht="12">
      <c r="D328" s="60"/>
    </row>
    <row r="329" spans="4:4" ht="12">
      <c r="D329" s="60"/>
    </row>
    <row r="330" spans="4:4" ht="12">
      <c r="D330" s="60"/>
    </row>
    <row r="331" spans="4:4" ht="12">
      <c r="D331" s="60"/>
    </row>
    <row r="332" spans="4:4" ht="12">
      <c r="D332" s="60"/>
    </row>
    <row r="333" spans="4:4" ht="12">
      <c r="D333" s="60"/>
    </row>
    <row r="334" spans="4:4" ht="12">
      <c r="D334" s="60"/>
    </row>
    <row r="335" spans="4:4" ht="12">
      <c r="D335" s="60"/>
    </row>
    <row r="336" spans="4:4" ht="12">
      <c r="D336" s="60"/>
    </row>
    <row r="337" spans="4:4" ht="12">
      <c r="D337" s="60"/>
    </row>
    <row r="338" spans="4:4" ht="12">
      <c r="D338" s="60"/>
    </row>
    <row r="339" spans="4:4" ht="12">
      <c r="D339" s="60"/>
    </row>
    <row r="340" spans="4:4" ht="12">
      <c r="D340" s="60"/>
    </row>
    <row r="341" spans="4:4" ht="12">
      <c r="D341" s="60"/>
    </row>
    <row r="342" spans="4:4" ht="12">
      <c r="D342" s="60"/>
    </row>
    <row r="343" spans="4:4" ht="12">
      <c r="D343" s="60"/>
    </row>
    <row r="344" spans="4:4" ht="12">
      <c r="D344" s="60"/>
    </row>
    <row r="345" spans="4:4" ht="12">
      <c r="D345" s="60"/>
    </row>
    <row r="346" spans="4:4" ht="12">
      <c r="D346" s="60"/>
    </row>
    <row r="347" spans="4:4" ht="12">
      <c r="D347" s="60"/>
    </row>
    <row r="348" spans="4:4" ht="12">
      <c r="D348" s="60"/>
    </row>
    <row r="349" spans="4:4" ht="12">
      <c r="D349" s="60"/>
    </row>
    <row r="350" spans="4:4" ht="12">
      <c r="D350" s="60"/>
    </row>
    <row r="351" spans="4:4" ht="12">
      <c r="D351" s="60"/>
    </row>
    <row r="352" spans="4:4" ht="12">
      <c r="D352" s="60"/>
    </row>
    <row r="353" spans="4:4" ht="12">
      <c r="D353" s="60"/>
    </row>
    <row r="354" spans="4:4" ht="12">
      <c r="D354" s="60"/>
    </row>
    <row r="355" spans="4:4" ht="12">
      <c r="D355" s="60"/>
    </row>
    <row r="356" spans="4:4" ht="12">
      <c r="D356" s="60"/>
    </row>
    <row r="357" spans="4:4" ht="12">
      <c r="D357" s="60"/>
    </row>
    <row r="358" spans="4:4" ht="12">
      <c r="D358" s="60"/>
    </row>
    <row r="359" spans="4:4" ht="12">
      <c r="D359" s="60"/>
    </row>
    <row r="360" spans="4:4" ht="12">
      <c r="D360" s="60"/>
    </row>
    <row r="361" spans="4:4" ht="12">
      <c r="D361" s="60"/>
    </row>
    <row r="362" spans="4:4" ht="12">
      <c r="D362" s="60"/>
    </row>
    <row r="363" spans="4:4" ht="12">
      <c r="D363" s="60"/>
    </row>
    <row r="364" spans="4:4" ht="12">
      <c r="D364" s="60"/>
    </row>
    <row r="365" spans="4:4" ht="12">
      <c r="D365" s="60"/>
    </row>
    <row r="366" spans="4:4" ht="12">
      <c r="D366" s="60"/>
    </row>
    <row r="367" spans="4:4" ht="12">
      <c r="D367" s="60"/>
    </row>
    <row r="368" spans="4:4" ht="12">
      <c r="D368" s="60"/>
    </row>
    <row r="369" spans="4:4" ht="12">
      <c r="D369" s="60"/>
    </row>
    <row r="370" spans="4:4" ht="12">
      <c r="D370" s="60"/>
    </row>
    <row r="371" spans="4:4" ht="12">
      <c r="D371" s="60"/>
    </row>
    <row r="372" spans="4:4" ht="12">
      <c r="D372" s="60"/>
    </row>
    <row r="373" spans="4:4" ht="12">
      <c r="D373" s="60"/>
    </row>
    <row r="374" spans="4:4" ht="12">
      <c r="D374" s="60"/>
    </row>
    <row r="375" spans="4:4" ht="12">
      <c r="D375" s="60"/>
    </row>
    <row r="376" spans="4:4" ht="12">
      <c r="D376" s="60"/>
    </row>
    <row r="377" spans="4:4" ht="12">
      <c r="D377" s="60"/>
    </row>
    <row r="378" spans="4:4" ht="12">
      <c r="D378" s="60"/>
    </row>
    <row r="379" spans="4:4" ht="12">
      <c r="D379" s="60"/>
    </row>
    <row r="380" spans="4:4" ht="12">
      <c r="D380" s="60"/>
    </row>
    <row r="381" spans="4:4" ht="12">
      <c r="D381" s="60"/>
    </row>
    <row r="382" spans="4:4" ht="12">
      <c r="D382" s="60"/>
    </row>
    <row r="383" spans="4:4" ht="12">
      <c r="D383" s="60"/>
    </row>
    <row r="384" spans="4:4" ht="12">
      <c r="D384" s="60"/>
    </row>
    <row r="385" spans="4:4" ht="12">
      <c r="D385" s="60"/>
    </row>
    <row r="386" spans="4:4" ht="12">
      <c r="D386" s="60"/>
    </row>
    <row r="387" spans="4:4" ht="12">
      <c r="D387" s="60"/>
    </row>
    <row r="388" spans="4:4" ht="12">
      <c r="D388" s="60"/>
    </row>
    <row r="389" spans="4:4" ht="12">
      <c r="D389" s="60"/>
    </row>
    <row r="390" spans="4:4" ht="12">
      <c r="D390" s="60"/>
    </row>
    <row r="391" spans="4:4" ht="12">
      <c r="D391" s="60"/>
    </row>
    <row r="392" spans="4:4" ht="12">
      <c r="D392" s="60"/>
    </row>
    <row r="393" spans="4:4" ht="12">
      <c r="D393" s="60"/>
    </row>
    <row r="394" spans="4:4" ht="12">
      <c r="D394" s="60"/>
    </row>
    <row r="395" spans="4:4" ht="12">
      <c r="D395" s="60"/>
    </row>
    <row r="396" spans="4:4" ht="12">
      <c r="D396" s="60"/>
    </row>
    <row r="397" spans="4:4" ht="12">
      <c r="D397" s="60"/>
    </row>
    <row r="398" spans="4:4" ht="12">
      <c r="D398" s="60"/>
    </row>
    <row r="399" spans="4:4" ht="12">
      <c r="D399" s="60"/>
    </row>
    <row r="400" spans="4:4" ht="12">
      <c r="D400" s="60"/>
    </row>
    <row r="401" spans="4:4" ht="12">
      <c r="D401" s="60"/>
    </row>
    <row r="402" spans="4:4" ht="12">
      <c r="D402" s="60"/>
    </row>
    <row r="403" spans="4:4" ht="12">
      <c r="D403" s="60"/>
    </row>
    <row r="404" spans="4:4" ht="12">
      <c r="D404" s="60"/>
    </row>
    <row r="405" spans="4:4" ht="12">
      <c r="D405" s="60"/>
    </row>
    <row r="406" spans="4:4" ht="12">
      <c r="D406" s="60"/>
    </row>
    <row r="407" spans="4:4" ht="12">
      <c r="D407" s="60"/>
    </row>
    <row r="408" spans="4:4" ht="12">
      <c r="D408" s="60"/>
    </row>
    <row r="409" spans="4:4" ht="12">
      <c r="D409" s="60"/>
    </row>
    <row r="410" spans="4:4" ht="12">
      <c r="D410" s="60"/>
    </row>
    <row r="411" spans="4:4" ht="12">
      <c r="D411" s="60"/>
    </row>
    <row r="412" spans="4:4" ht="12">
      <c r="D412" s="60"/>
    </row>
    <row r="413" spans="4:4" ht="12">
      <c r="D413" s="60"/>
    </row>
    <row r="414" spans="4:4" ht="12">
      <c r="D414" s="60"/>
    </row>
    <row r="415" spans="4:4" ht="12">
      <c r="D415" s="60"/>
    </row>
    <row r="416" spans="4:4" ht="12">
      <c r="D416" s="60"/>
    </row>
    <row r="417" spans="4:4" ht="12">
      <c r="D417" s="60"/>
    </row>
    <row r="418" spans="4:4" ht="12">
      <c r="D418" s="60"/>
    </row>
    <row r="419" spans="4:4" ht="12">
      <c r="D419" s="60"/>
    </row>
    <row r="420" spans="4:4" ht="12">
      <c r="D420" s="60"/>
    </row>
    <row r="421" spans="4:4" ht="12">
      <c r="D421" s="60"/>
    </row>
    <row r="422" spans="4:4" ht="12">
      <c r="D422" s="60"/>
    </row>
    <row r="423" spans="4:4" ht="12">
      <c r="D423" s="60"/>
    </row>
    <row r="424" spans="4:4" ht="12">
      <c r="D424" s="60"/>
    </row>
    <row r="425" spans="4:4" ht="12">
      <c r="D425" s="60"/>
    </row>
    <row r="426" spans="4:4" ht="12">
      <c r="D426" s="60"/>
    </row>
    <row r="427" spans="4:4" ht="12">
      <c r="D427" s="60"/>
    </row>
    <row r="428" spans="4:4" ht="12">
      <c r="D428" s="60"/>
    </row>
    <row r="429" spans="4:4" ht="12">
      <c r="D429" s="60"/>
    </row>
    <row r="430" spans="4:4" ht="12">
      <c r="D430" s="60"/>
    </row>
    <row r="431" spans="4:4" ht="12">
      <c r="D431" s="60"/>
    </row>
    <row r="432" spans="4:4" ht="12">
      <c r="D432" s="60"/>
    </row>
    <row r="433" spans="4:4" ht="12">
      <c r="D433" s="60"/>
    </row>
    <row r="434" spans="4:4" ht="12">
      <c r="D434" s="60"/>
    </row>
    <row r="435" spans="4:4" ht="12">
      <c r="D435" s="60"/>
    </row>
    <row r="436" spans="4:4" ht="12">
      <c r="D436" s="60"/>
    </row>
    <row r="437" spans="4:4" ht="12">
      <c r="D437" s="60"/>
    </row>
    <row r="438" spans="4:4" ht="12">
      <c r="D438" s="60"/>
    </row>
    <row r="439" spans="4:4" ht="12">
      <c r="D439" s="60"/>
    </row>
    <row r="440" spans="4:4" ht="12">
      <c r="D440" s="60"/>
    </row>
    <row r="441" spans="4:4" ht="12">
      <c r="D441" s="60"/>
    </row>
    <row r="442" spans="4:4" ht="12">
      <c r="D442" s="60"/>
    </row>
    <row r="443" spans="4:4" ht="12">
      <c r="D443" s="60"/>
    </row>
    <row r="444" spans="4:4" ht="12">
      <c r="D444" s="60"/>
    </row>
    <row r="445" spans="4:4" ht="12">
      <c r="D445" s="60"/>
    </row>
    <row r="446" spans="4:4" ht="12">
      <c r="D446" s="60"/>
    </row>
    <row r="447" spans="4:4" ht="12">
      <c r="D447" s="60"/>
    </row>
    <row r="448" spans="4:4" ht="12">
      <c r="D448" s="60"/>
    </row>
    <row r="449" spans="4:4" ht="12">
      <c r="D449" s="60"/>
    </row>
    <row r="450" spans="4:4" ht="12">
      <c r="D450" s="60"/>
    </row>
    <row r="451" spans="4:4" ht="12">
      <c r="D451" s="60"/>
    </row>
    <row r="452" spans="4:4" ht="12">
      <c r="D452" s="60"/>
    </row>
    <row r="453" spans="4:4" ht="12">
      <c r="D453" s="60"/>
    </row>
    <row r="454" spans="4:4" ht="12">
      <c r="D454" s="60"/>
    </row>
    <row r="455" spans="4:4" ht="12">
      <c r="D455" s="60"/>
    </row>
    <row r="456" spans="4:4" ht="12">
      <c r="D456" s="60"/>
    </row>
    <row r="457" spans="4:4" ht="12">
      <c r="D457" s="60"/>
    </row>
    <row r="458" spans="4:4" ht="12">
      <c r="D458" s="60"/>
    </row>
    <row r="459" spans="4:4" ht="12">
      <c r="D459" s="60"/>
    </row>
    <row r="460" spans="4:4" ht="12">
      <c r="D460" s="60"/>
    </row>
    <row r="461" spans="4:4" ht="12">
      <c r="D461" s="60"/>
    </row>
    <row r="462" spans="4:4" ht="12">
      <c r="D462" s="60"/>
    </row>
    <row r="463" spans="4:4" ht="12">
      <c r="D463" s="60"/>
    </row>
    <row r="464" spans="4:4" ht="12">
      <c r="D464" s="60"/>
    </row>
    <row r="465" spans="4:4" ht="12">
      <c r="D465" s="60"/>
    </row>
    <row r="466" spans="4:4" ht="12">
      <c r="D466" s="60"/>
    </row>
    <row r="467" spans="4:4" ht="12">
      <c r="D467" s="60"/>
    </row>
    <row r="468" spans="4:4" ht="12">
      <c r="D468" s="60"/>
    </row>
    <row r="469" spans="4:4" ht="12">
      <c r="D469" s="60"/>
    </row>
    <row r="470" spans="4:4" ht="12">
      <c r="D470" s="60"/>
    </row>
    <row r="471" spans="4:4" ht="12">
      <c r="D471" s="60"/>
    </row>
    <row r="472" spans="4:4" ht="12">
      <c r="D472" s="60"/>
    </row>
    <row r="473" spans="4:4" ht="12">
      <c r="D473" s="60"/>
    </row>
    <row r="474" spans="4:4" ht="12">
      <c r="D474" s="60"/>
    </row>
    <row r="475" spans="4:4" ht="12">
      <c r="D475" s="60"/>
    </row>
    <row r="476" spans="4:4" ht="12">
      <c r="D476" s="60"/>
    </row>
    <row r="477" spans="4:4" ht="12">
      <c r="D477" s="60"/>
    </row>
    <row r="478" spans="4:4" ht="12">
      <c r="D478" s="60"/>
    </row>
    <row r="479" spans="4:4" ht="12">
      <c r="D479" s="60"/>
    </row>
    <row r="480" spans="4:4" ht="12">
      <c r="D480" s="60"/>
    </row>
    <row r="481" spans="4:4" ht="12">
      <c r="D481" s="60"/>
    </row>
    <row r="482" spans="4:4" ht="12">
      <c r="D482" s="60"/>
    </row>
    <row r="483" spans="4:4" ht="12">
      <c r="D483" s="60"/>
    </row>
    <row r="484" spans="4:4" ht="12">
      <c r="D484" s="60"/>
    </row>
    <row r="485" spans="4:4" ht="12">
      <c r="D485" s="60"/>
    </row>
    <row r="486" spans="4:4" ht="12">
      <c r="D486" s="60"/>
    </row>
    <row r="487" spans="4:4" ht="12">
      <c r="D487" s="60"/>
    </row>
    <row r="488" spans="4:4" ht="12">
      <c r="D488" s="60"/>
    </row>
    <row r="489" spans="4:4" ht="12">
      <c r="D489" s="60"/>
    </row>
    <row r="490" spans="4:4" ht="12">
      <c r="D490" s="60"/>
    </row>
    <row r="491" spans="4:4" ht="12">
      <c r="D491" s="60"/>
    </row>
    <row r="492" spans="4:4" ht="12">
      <c r="D492" s="60"/>
    </row>
    <row r="493" spans="4:4" ht="12">
      <c r="D493" s="60"/>
    </row>
    <row r="494" spans="4:4" ht="12">
      <c r="D494" s="60"/>
    </row>
    <row r="495" spans="4:4" ht="12">
      <c r="D495" s="60"/>
    </row>
    <row r="496" spans="4:4" ht="12">
      <c r="D496" s="60"/>
    </row>
    <row r="497" spans="4:4" ht="12">
      <c r="D497" s="60"/>
    </row>
    <row r="498" spans="4:4" ht="12">
      <c r="D498" s="60"/>
    </row>
    <row r="499" spans="4:4" ht="12">
      <c r="D499" s="60"/>
    </row>
    <row r="500" spans="4:4" ht="12">
      <c r="D500" s="60"/>
    </row>
    <row r="501" spans="4:4" ht="12">
      <c r="D501" s="60"/>
    </row>
    <row r="502" spans="4:4" ht="12">
      <c r="D502" s="60"/>
    </row>
    <row r="503" spans="4:4" ht="12">
      <c r="D503" s="60"/>
    </row>
    <row r="504" spans="4:4" ht="12">
      <c r="D504" s="60"/>
    </row>
    <row r="505" spans="4:4" ht="12">
      <c r="D505" s="60"/>
    </row>
    <row r="506" spans="4:4" ht="12">
      <c r="D506" s="60"/>
    </row>
    <row r="507" spans="4:4" ht="12">
      <c r="D507" s="60"/>
    </row>
    <row r="508" spans="4:4" ht="12">
      <c r="D508" s="60"/>
    </row>
    <row r="509" spans="4:4" ht="12">
      <c r="D509" s="60"/>
    </row>
    <row r="510" spans="4:4" ht="12">
      <c r="D510" s="60"/>
    </row>
    <row r="511" spans="4:4" ht="12">
      <c r="D511" s="60"/>
    </row>
    <row r="512" spans="4:4" ht="12">
      <c r="D512" s="60"/>
    </row>
    <row r="513" spans="4:4" ht="12">
      <c r="D513" s="60"/>
    </row>
    <row r="514" spans="4:4" ht="12">
      <c r="D514" s="60"/>
    </row>
    <row r="515" spans="4:4" ht="12">
      <c r="D515" s="60"/>
    </row>
    <row r="516" spans="4:4" ht="12">
      <c r="D516" s="60"/>
    </row>
    <row r="517" spans="4:4" ht="12">
      <c r="D517" s="60"/>
    </row>
    <row r="518" spans="4:4" ht="12">
      <c r="D518" s="60"/>
    </row>
    <row r="519" spans="4:4" ht="12">
      <c r="D519" s="60"/>
    </row>
    <row r="520" spans="4:4" ht="12">
      <c r="D520" s="60"/>
    </row>
    <row r="521" spans="4:4" ht="12">
      <c r="D521" s="60"/>
    </row>
    <row r="522" spans="4:4" ht="12">
      <c r="D522" s="60"/>
    </row>
    <row r="523" spans="4:4" ht="12">
      <c r="D523" s="60"/>
    </row>
    <row r="524" spans="4:4" ht="12">
      <c r="D524" s="60"/>
    </row>
    <row r="525" spans="4:4" ht="12">
      <c r="D525" s="60"/>
    </row>
    <row r="526" spans="4:4" ht="12">
      <c r="D526" s="60"/>
    </row>
    <row r="527" spans="4:4" ht="12">
      <c r="D527" s="60"/>
    </row>
    <row r="528" spans="4:4" ht="12">
      <c r="D528" s="60"/>
    </row>
    <row r="529" spans="4:4" ht="12">
      <c r="D529" s="60"/>
    </row>
    <row r="530" spans="4:4" ht="12">
      <c r="D530" s="60"/>
    </row>
    <row r="531" spans="4:4" ht="12">
      <c r="D531" s="60"/>
    </row>
    <row r="532" spans="4:4" ht="12">
      <c r="D532" s="60"/>
    </row>
    <row r="533" spans="4:4" ht="12">
      <c r="D533" s="60"/>
    </row>
    <row r="534" spans="4:4" ht="12">
      <c r="D534" s="60"/>
    </row>
    <row r="535" spans="4:4" ht="12">
      <c r="D535" s="60"/>
    </row>
    <row r="536" spans="4:4" ht="12">
      <c r="D536" s="60"/>
    </row>
    <row r="537" spans="4:4" ht="12">
      <c r="D537" s="60"/>
    </row>
    <row r="538" spans="4:4" ht="12">
      <c r="D538" s="60"/>
    </row>
    <row r="539" spans="4:4" ht="12">
      <c r="D539" s="60"/>
    </row>
    <row r="540" spans="4:4" ht="12">
      <c r="D540" s="60"/>
    </row>
    <row r="541" spans="4:4" ht="12">
      <c r="D541" s="60"/>
    </row>
    <row r="542" spans="4:4" ht="12">
      <c r="D542" s="60"/>
    </row>
    <row r="543" spans="4:4" ht="12">
      <c r="D543" s="60"/>
    </row>
    <row r="544" spans="4:4" ht="12">
      <c r="D544" s="60"/>
    </row>
    <row r="545" spans="4:4" ht="12">
      <c r="D545" s="60"/>
    </row>
    <row r="546" spans="4:4" ht="12">
      <c r="D546" s="60"/>
    </row>
    <row r="547" spans="4:4" ht="12">
      <c r="D547" s="60"/>
    </row>
    <row r="548" spans="4:4" ht="12">
      <c r="D548" s="60"/>
    </row>
    <row r="549" spans="4:4" ht="12">
      <c r="D549" s="60"/>
    </row>
    <row r="550" spans="4:4" ht="12">
      <c r="D550" s="60"/>
    </row>
    <row r="551" spans="4:4" ht="12">
      <c r="D551" s="60"/>
    </row>
    <row r="552" spans="4:4" ht="12">
      <c r="D552" s="60"/>
    </row>
    <row r="553" spans="4:4" ht="12">
      <c r="D553" s="60"/>
    </row>
    <row r="554" spans="4:4" ht="12">
      <c r="D554" s="60"/>
    </row>
    <row r="555" spans="4:4" ht="12">
      <c r="D555" s="60"/>
    </row>
    <row r="556" spans="4:4" ht="12">
      <c r="D556" s="60"/>
    </row>
    <row r="557" spans="4:4" ht="12">
      <c r="D557" s="60"/>
    </row>
    <row r="558" spans="4:4" ht="12">
      <c r="D558" s="60"/>
    </row>
    <row r="559" spans="4:4" ht="12">
      <c r="D559" s="60"/>
    </row>
    <row r="560" spans="4:4" ht="12">
      <c r="D560" s="60"/>
    </row>
    <row r="561" spans="4:4" ht="12">
      <c r="D561" s="60"/>
    </row>
    <row r="562" spans="4:4" ht="12">
      <c r="D562" s="60"/>
    </row>
    <row r="563" spans="4:4" ht="12">
      <c r="D563" s="60"/>
    </row>
    <row r="564" spans="4:4" ht="12">
      <c r="D564" s="60"/>
    </row>
    <row r="565" spans="4:4" ht="12">
      <c r="D565" s="60"/>
    </row>
    <row r="566" spans="4:4" ht="12">
      <c r="D566" s="60"/>
    </row>
    <row r="567" spans="4:4" ht="12">
      <c r="D567" s="60"/>
    </row>
    <row r="568" spans="4:4" ht="12">
      <c r="D568" s="60"/>
    </row>
    <row r="569" spans="4:4" ht="12">
      <c r="D569" s="60"/>
    </row>
    <row r="570" spans="4:4" ht="12">
      <c r="D570" s="60"/>
    </row>
    <row r="571" spans="4:4" ht="12">
      <c r="D571" s="60"/>
    </row>
    <row r="572" spans="4:4" ht="12">
      <c r="D572" s="60"/>
    </row>
    <row r="573" spans="4:4" ht="12">
      <c r="D573" s="60"/>
    </row>
    <row r="574" spans="4:4" ht="12">
      <c r="D574" s="60"/>
    </row>
    <row r="575" spans="4:4" ht="12">
      <c r="D575" s="60"/>
    </row>
    <row r="576" spans="4:4" ht="12">
      <c r="D576" s="60"/>
    </row>
    <row r="577" spans="4:4" ht="12">
      <c r="D577" s="60"/>
    </row>
    <row r="578" spans="4:4" ht="12">
      <c r="D578" s="60"/>
    </row>
    <row r="579" spans="4:4" ht="12">
      <c r="D579" s="60"/>
    </row>
    <row r="580" spans="4:4" ht="12">
      <c r="D580" s="60"/>
    </row>
    <row r="581" spans="4:4" ht="12">
      <c r="D581" s="60"/>
    </row>
    <row r="582" spans="4:4" ht="12">
      <c r="D582" s="60"/>
    </row>
    <row r="583" spans="4:4" ht="12">
      <c r="D583" s="60"/>
    </row>
    <row r="584" spans="4:4" ht="12">
      <c r="D584" s="60"/>
    </row>
    <row r="585" spans="4:4" ht="12">
      <c r="D585" s="60"/>
    </row>
    <row r="586" spans="4:4" ht="12">
      <c r="D586" s="60"/>
    </row>
    <row r="587" spans="4:4" ht="12">
      <c r="D587" s="60"/>
    </row>
    <row r="588" spans="4:4" ht="12">
      <c r="D588" s="60"/>
    </row>
    <row r="589" spans="4:4" ht="12">
      <c r="D589" s="60"/>
    </row>
    <row r="590" spans="4:4" ht="12">
      <c r="D590" s="60"/>
    </row>
    <row r="591" spans="4:4" ht="12">
      <c r="D591" s="60"/>
    </row>
    <row r="592" spans="4:4" ht="12">
      <c r="D592" s="60"/>
    </row>
    <row r="593" spans="4:4" ht="12">
      <c r="D593" s="60"/>
    </row>
    <row r="594" spans="4:4" ht="12">
      <c r="D594" s="60"/>
    </row>
    <row r="595" spans="4:4" ht="12">
      <c r="D595" s="60"/>
    </row>
    <row r="596" spans="4:4" ht="12">
      <c r="D596" s="60"/>
    </row>
    <row r="597" spans="4:4" ht="12">
      <c r="D597" s="60"/>
    </row>
    <row r="598" spans="4:4" ht="12">
      <c r="D598" s="60"/>
    </row>
    <row r="599" spans="4:4" ht="12">
      <c r="D599" s="60"/>
    </row>
    <row r="600" spans="4:4" ht="12">
      <c r="D600" s="60"/>
    </row>
    <row r="601" spans="4:4" ht="12">
      <c r="D601" s="60"/>
    </row>
    <row r="602" spans="4:4" ht="12">
      <c r="D602" s="60"/>
    </row>
    <row r="603" spans="4:4" ht="12">
      <c r="D603" s="60"/>
    </row>
    <row r="604" spans="4:4" ht="12">
      <c r="D604" s="60"/>
    </row>
    <row r="605" spans="4:4" ht="12">
      <c r="D605" s="60"/>
    </row>
    <row r="606" spans="4:4" ht="12">
      <c r="D606" s="60"/>
    </row>
    <row r="607" spans="4:4" ht="12">
      <c r="D607" s="60"/>
    </row>
    <row r="608" spans="4:4" ht="12">
      <c r="D608" s="60"/>
    </row>
    <row r="609" spans="4:4" ht="12">
      <c r="D609" s="60"/>
    </row>
    <row r="610" spans="4:4" ht="12">
      <c r="D610" s="60"/>
    </row>
    <row r="611" spans="4:4" ht="12">
      <c r="D611" s="60"/>
    </row>
    <row r="612" spans="4:4" ht="12">
      <c r="D612" s="60"/>
    </row>
    <row r="613" spans="4:4" ht="12">
      <c r="D613" s="60"/>
    </row>
    <row r="614" spans="4:4" ht="12">
      <c r="D614" s="60"/>
    </row>
    <row r="615" spans="4:4" ht="12">
      <c r="D615" s="60"/>
    </row>
    <row r="616" spans="4:4" ht="12">
      <c r="D616" s="60"/>
    </row>
    <row r="617" spans="4:4" ht="12">
      <c r="D617" s="60"/>
    </row>
    <row r="618" spans="4:4" ht="12">
      <c r="D618" s="60"/>
    </row>
    <row r="619" spans="4:4" ht="12">
      <c r="D619" s="60"/>
    </row>
    <row r="620" spans="4:4" ht="12">
      <c r="D620" s="60"/>
    </row>
    <row r="621" spans="4:4" ht="12">
      <c r="D621" s="60"/>
    </row>
    <row r="622" spans="4:4" ht="12">
      <c r="D622" s="60"/>
    </row>
    <row r="623" spans="4:4" ht="12">
      <c r="D623" s="60"/>
    </row>
    <row r="624" spans="4:4" ht="12">
      <c r="D624" s="60"/>
    </row>
    <row r="625" spans="4:4" ht="12">
      <c r="D625" s="60"/>
    </row>
    <row r="626" spans="4:4" ht="12">
      <c r="D626" s="60"/>
    </row>
    <row r="627" spans="4:4" ht="12">
      <c r="D627" s="60"/>
    </row>
    <row r="628" spans="4:4" ht="12">
      <c r="D628" s="60"/>
    </row>
    <row r="629" spans="4:4" ht="12">
      <c r="D629" s="60"/>
    </row>
    <row r="630" spans="4:4" ht="12">
      <c r="D630" s="60"/>
    </row>
    <row r="631" spans="4:4" ht="12">
      <c r="D631" s="60"/>
    </row>
    <row r="632" spans="4:4" ht="12">
      <c r="D632" s="60"/>
    </row>
    <row r="633" spans="4:4" ht="12">
      <c r="D633" s="60"/>
    </row>
    <row r="634" spans="4:4" ht="12">
      <c r="D634" s="60"/>
    </row>
    <row r="635" spans="4:4" ht="12">
      <c r="D635" s="60"/>
    </row>
    <row r="636" spans="4:4" ht="12">
      <c r="D636" s="60"/>
    </row>
    <row r="637" spans="4:4" ht="12">
      <c r="D637" s="60"/>
    </row>
    <row r="638" spans="4:4" ht="12">
      <c r="D638" s="60"/>
    </row>
    <row r="639" spans="4:4" ht="12">
      <c r="D639" s="60"/>
    </row>
    <row r="640" spans="4:4" ht="12">
      <c r="D640" s="60"/>
    </row>
    <row r="641" spans="4:4" ht="12">
      <c r="D641" s="60"/>
    </row>
    <row r="642" spans="4:4" ht="12">
      <c r="D642" s="60"/>
    </row>
    <row r="643" spans="4:4" ht="12">
      <c r="D643" s="60"/>
    </row>
    <row r="644" spans="4:4" ht="12">
      <c r="D644" s="60"/>
    </row>
    <row r="645" spans="4:4" ht="12">
      <c r="D645" s="60"/>
    </row>
    <row r="646" spans="4:4" ht="12">
      <c r="D646" s="60"/>
    </row>
    <row r="647" spans="4:4" ht="12">
      <c r="D647" s="60"/>
    </row>
    <row r="648" spans="4:4" ht="12">
      <c r="D648" s="60"/>
    </row>
    <row r="649" spans="4:4" ht="12">
      <c r="D649" s="60"/>
    </row>
    <row r="650" spans="4:4" ht="12">
      <c r="D650" s="60"/>
    </row>
    <row r="651" spans="4:4" ht="12">
      <c r="D651" s="60"/>
    </row>
    <row r="652" spans="4:4" ht="12">
      <c r="D652" s="60"/>
    </row>
    <row r="653" spans="4:4" ht="12">
      <c r="D653" s="60"/>
    </row>
    <row r="654" spans="4:4" ht="12">
      <c r="D654" s="60"/>
    </row>
    <row r="655" spans="4:4" ht="12">
      <c r="D655" s="60"/>
    </row>
    <row r="656" spans="4:4" ht="12">
      <c r="D656" s="60"/>
    </row>
    <row r="657" spans="4:4" ht="12">
      <c r="D657" s="60"/>
    </row>
    <row r="658" spans="4:4" ht="12">
      <c r="D658" s="60"/>
    </row>
    <row r="659" spans="4:4" ht="12">
      <c r="D659" s="60"/>
    </row>
    <row r="660" spans="4:4" ht="12">
      <c r="D660" s="60"/>
    </row>
    <row r="661" spans="4:4" ht="12">
      <c r="D661" s="60"/>
    </row>
    <row r="662" spans="4:4" ht="12">
      <c r="D662" s="60"/>
    </row>
    <row r="663" spans="4:4" ht="12">
      <c r="D663" s="60"/>
    </row>
    <row r="664" spans="4:4" ht="12">
      <c r="D664" s="60"/>
    </row>
    <row r="665" spans="4:4" ht="12">
      <c r="D665" s="60"/>
    </row>
    <row r="666" spans="4:4" ht="12">
      <c r="D666" s="60"/>
    </row>
    <row r="667" spans="4:4" ht="12">
      <c r="D667" s="60"/>
    </row>
    <row r="668" spans="4:4" ht="12">
      <c r="D668" s="60"/>
    </row>
    <row r="669" spans="4:4" ht="12">
      <c r="D669" s="60"/>
    </row>
    <row r="670" spans="4:4" ht="12">
      <c r="D670" s="60"/>
    </row>
    <row r="671" spans="4:4" ht="12">
      <c r="D671" s="60"/>
    </row>
    <row r="672" spans="4:4" ht="12">
      <c r="D672" s="60"/>
    </row>
    <row r="673" spans="4:4" ht="12">
      <c r="D673" s="60"/>
    </row>
    <row r="674" spans="4:4" ht="12">
      <c r="D674" s="60"/>
    </row>
    <row r="675" spans="4:4" ht="12">
      <c r="D675" s="60"/>
    </row>
    <row r="676" spans="4:4" ht="12">
      <c r="D676" s="60"/>
    </row>
    <row r="677" spans="4:4" ht="12">
      <c r="D677" s="60"/>
    </row>
    <row r="678" spans="4:4" ht="12">
      <c r="D678" s="60"/>
    </row>
    <row r="679" spans="4:4" ht="12">
      <c r="D679" s="60"/>
    </row>
    <row r="680" spans="4:4" ht="12">
      <c r="D680" s="60"/>
    </row>
    <row r="681" spans="4:4" ht="12">
      <c r="D681" s="60"/>
    </row>
    <row r="682" spans="4:4" ht="12">
      <c r="D682" s="60"/>
    </row>
    <row r="683" spans="4:4" ht="12">
      <c r="D683" s="60"/>
    </row>
    <row r="684" spans="4:4" ht="12">
      <c r="D684" s="60"/>
    </row>
    <row r="685" spans="4:4" ht="12">
      <c r="D685" s="60"/>
    </row>
    <row r="686" spans="4:4" ht="12">
      <c r="D686" s="60"/>
    </row>
    <row r="687" spans="4:4" ht="12">
      <c r="D687" s="60"/>
    </row>
    <row r="688" spans="4:4" ht="12">
      <c r="D688" s="60"/>
    </row>
    <row r="689" spans="4:4" ht="12">
      <c r="D689" s="60"/>
    </row>
    <row r="690" spans="4:4" ht="12">
      <c r="D690" s="60"/>
    </row>
    <row r="691" spans="4:4" ht="12">
      <c r="D691" s="60"/>
    </row>
    <row r="692" spans="4:4" ht="12">
      <c r="D692" s="60"/>
    </row>
    <row r="693" spans="4:4" ht="12">
      <c r="D693" s="60"/>
    </row>
    <row r="694" spans="4:4" ht="12">
      <c r="D694" s="60"/>
    </row>
    <row r="695" spans="4:4" ht="12">
      <c r="D695" s="60"/>
    </row>
    <row r="696" spans="4:4" ht="12">
      <c r="D696" s="60"/>
    </row>
    <row r="697" spans="4:4" ht="12">
      <c r="D697" s="60"/>
    </row>
    <row r="698" spans="4:4" ht="12">
      <c r="D698" s="60"/>
    </row>
    <row r="699" spans="4:4" ht="12">
      <c r="D699" s="60"/>
    </row>
    <row r="700" spans="4:4" ht="12">
      <c r="D700" s="60"/>
    </row>
    <row r="701" spans="4:4" ht="12">
      <c r="D701" s="60"/>
    </row>
    <row r="702" spans="4:4" ht="12">
      <c r="D702" s="60"/>
    </row>
    <row r="703" spans="4:4" ht="12">
      <c r="D703" s="60"/>
    </row>
    <row r="704" spans="4:4" ht="12">
      <c r="D704" s="60"/>
    </row>
    <row r="705" spans="4:4" ht="12">
      <c r="D705" s="60"/>
    </row>
    <row r="706" spans="4:4" ht="12">
      <c r="D706" s="60"/>
    </row>
    <row r="707" spans="4:4" ht="12">
      <c r="D707" s="60"/>
    </row>
    <row r="708" spans="4:4" ht="12">
      <c r="D708" s="60"/>
    </row>
    <row r="709" spans="4:4" ht="12">
      <c r="D709" s="60"/>
    </row>
    <row r="710" spans="4:4" ht="12">
      <c r="D710" s="60"/>
    </row>
    <row r="711" spans="4:4" ht="12">
      <c r="D711" s="60"/>
    </row>
    <row r="712" spans="4:4" ht="12">
      <c r="D712" s="60"/>
    </row>
    <row r="713" spans="4:4" ht="12">
      <c r="D713" s="60"/>
    </row>
    <row r="714" spans="4:4" ht="12">
      <c r="D714" s="60"/>
    </row>
    <row r="715" spans="4:4" ht="12">
      <c r="D715" s="60"/>
    </row>
    <row r="716" spans="4:4" ht="12">
      <c r="D716" s="60"/>
    </row>
    <row r="717" spans="4:4" ht="12">
      <c r="D717" s="60"/>
    </row>
    <row r="718" spans="4:4" ht="12">
      <c r="D718" s="60"/>
    </row>
    <row r="719" spans="4:4" ht="12">
      <c r="D719" s="60"/>
    </row>
    <row r="720" spans="4:4" ht="12">
      <c r="D720" s="60"/>
    </row>
    <row r="721" spans="4:4" ht="12">
      <c r="D721" s="60"/>
    </row>
    <row r="722" spans="4:4" ht="12">
      <c r="D722" s="60"/>
    </row>
    <row r="723" spans="4:4" ht="12">
      <c r="D723" s="60"/>
    </row>
    <row r="724" spans="4:4" ht="12">
      <c r="D724" s="60"/>
    </row>
    <row r="725" spans="4:4" ht="12">
      <c r="D725" s="60"/>
    </row>
    <row r="726" spans="4:4" ht="12">
      <c r="D726" s="60"/>
    </row>
    <row r="727" spans="4:4" ht="12">
      <c r="D727" s="60"/>
    </row>
    <row r="728" spans="4:4" ht="12">
      <c r="D728" s="60"/>
    </row>
    <row r="729" spans="4:4" ht="12">
      <c r="D729" s="60"/>
    </row>
    <row r="730" spans="4:4" ht="12">
      <c r="D730" s="60"/>
    </row>
    <row r="731" spans="4:4" ht="12">
      <c r="D731" s="60"/>
    </row>
    <row r="732" spans="4:4" ht="12">
      <c r="D732" s="60"/>
    </row>
    <row r="733" spans="4:4" ht="12">
      <c r="D733" s="60"/>
    </row>
    <row r="734" spans="4:4" ht="12">
      <c r="D734" s="60"/>
    </row>
    <row r="735" spans="4:4" ht="12">
      <c r="D735" s="60"/>
    </row>
    <row r="736" spans="4:4" ht="12">
      <c r="D736" s="60"/>
    </row>
    <row r="737" spans="4:4" ht="12">
      <c r="D737" s="60"/>
    </row>
    <row r="738" spans="4:4" ht="12">
      <c r="D738" s="60"/>
    </row>
    <row r="739" spans="4:4" ht="12">
      <c r="D739" s="60"/>
    </row>
    <row r="740" spans="4:4" ht="12">
      <c r="D740" s="60"/>
    </row>
    <row r="741" spans="4:4" ht="12">
      <c r="D741" s="60"/>
    </row>
    <row r="742" spans="4:4" ht="12">
      <c r="D742" s="60"/>
    </row>
    <row r="743" spans="4:4" ht="12">
      <c r="D743" s="60"/>
    </row>
    <row r="744" spans="4:4" ht="12">
      <c r="D744" s="60"/>
    </row>
    <row r="745" spans="4:4" ht="12">
      <c r="D745" s="60"/>
    </row>
    <row r="746" spans="4:4" ht="12">
      <c r="D746" s="60"/>
    </row>
    <row r="747" spans="4:4" ht="12">
      <c r="D747" s="60"/>
    </row>
    <row r="748" spans="4:4" ht="12">
      <c r="D748" s="60"/>
    </row>
    <row r="749" spans="4:4" ht="12">
      <c r="D749" s="60"/>
    </row>
    <row r="750" spans="4:4" ht="12">
      <c r="D750" s="60"/>
    </row>
    <row r="751" spans="4:4" ht="12">
      <c r="D751" s="60"/>
    </row>
    <row r="752" spans="4:4" ht="12">
      <c r="D752" s="60"/>
    </row>
    <row r="753" spans="4:4" ht="12">
      <c r="D753" s="60"/>
    </row>
    <row r="754" spans="4:4" ht="12">
      <c r="D754" s="60"/>
    </row>
    <row r="755" spans="4:4" ht="12">
      <c r="D755" s="60"/>
    </row>
    <row r="756" spans="4:4" ht="12">
      <c r="D756" s="60"/>
    </row>
    <row r="757" spans="4:4" ht="12">
      <c r="D757" s="60"/>
    </row>
    <row r="758" spans="4:4" ht="12">
      <c r="D758" s="60"/>
    </row>
    <row r="759" spans="4:4" ht="12">
      <c r="D759" s="60"/>
    </row>
    <row r="760" spans="4:4" ht="12">
      <c r="D760" s="60"/>
    </row>
    <row r="761" spans="4:4" ht="12">
      <c r="D761" s="60"/>
    </row>
    <row r="762" spans="4:4" ht="12">
      <c r="D762" s="60"/>
    </row>
    <row r="763" spans="4:4" ht="12">
      <c r="D763" s="60"/>
    </row>
    <row r="764" spans="4:4" ht="12">
      <c r="D764" s="60"/>
    </row>
    <row r="765" spans="4:4" ht="12">
      <c r="D765" s="60"/>
    </row>
    <row r="766" spans="4:4" ht="12">
      <c r="D766" s="60"/>
    </row>
    <row r="767" spans="4:4" ht="12">
      <c r="D767" s="60"/>
    </row>
    <row r="768" spans="4:4" ht="12">
      <c r="D768" s="60"/>
    </row>
    <row r="769" spans="4:4" ht="12">
      <c r="D769" s="60"/>
    </row>
    <row r="770" spans="4:4" ht="12">
      <c r="D770" s="60"/>
    </row>
    <row r="771" spans="4:4" ht="12">
      <c r="D771" s="60"/>
    </row>
    <row r="772" spans="4:4" ht="12">
      <c r="D772" s="60"/>
    </row>
    <row r="773" spans="4:4" ht="12">
      <c r="D773" s="60"/>
    </row>
    <row r="774" spans="4:4" ht="12">
      <c r="D774" s="60"/>
    </row>
    <row r="775" spans="4:4" ht="12">
      <c r="D775" s="60"/>
    </row>
    <row r="776" spans="4:4" ht="12">
      <c r="D776" s="60"/>
    </row>
    <row r="777" spans="4:4" ht="12">
      <c r="D777" s="60"/>
    </row>
    <row r="778" spans="4:4" ht="12">
      <c r="D778" s="60"/>
    </row>
    <row r="779" spans="4:4" ht="12">
      <c r="D779" s="60"/>
    </row>
    <row r="780" spans="4:4" ht="12">
      <c r="D780" s="60"/>
    </row>
    <row r="781" spans="4:4" ht="12">
      <c r="D781" s="60"/>
    </row>
    <row r="782" spans="4:4" ht="12">
      <c r="D782" s="60"/>
    </row>
    <row r="783" spans="4:4" ht="12">
      <c r="D783" s="60"/>
    </row>
    <row r="784" spans="4:4" ht="12">
      <c r="D784" s="60"/>
    </row>
    <row r="785" spans="4:4" ht="12">
      <c r="D785" s="60"/>
    </row>
    <row r="786" spans="4:4" ht="12">
      <c r="D786" s="60"/>
    </row>
    <row r="787" spans="4:4" ht="12">
      <c r="D787" s="60"/>
    </row>
    <row r="788" spans="4:4" ht="12">
      <c r="D788" s="60"/>
    </row>
    <row r="789" spans="4:4" ht="12">
      <c r="D789" s="60"/>
    </row>
    <row r="790" spans="4:4" ht="12">
      <c r="D790" s="60"/>
    </row>
    <row r="791" spans="4:4" ht="12">
      <c r="D791" s="60"/>
    </row>
    <row r="792" spans="4:4" ht="12">
      <c r="D792" s="60"/>
    </row>
    <row r="793" spans="4:4" ht="12">
      <c r="D793" s="60"/>
    </row>
    <row r="794" spans="4:4" ht="12">
      <c r="D794" s="60"/>
    </row>
    <row r="795" spans="4:4" ht="12">
      <c r="D795" s="60"/>
    </row>
    <row r="796" spans="4:4" ht="12">
      <c r="D796" s="60"/>
    </row>
    <row r="797" spans="4:4" ht="12">
      <c r="D797" s="60"/>
    </row>
    <row r="798" spans="4:4" ht="12">
      <c r="D798" s="60"/>
    </row>
    <row r="799" spans="4:4" ht="12">
      <c r="D799" s="60"/>
    </row>
    <row r="800" spans="4:4" ht="12">
      <c r="D800" s="60"/>
    </row>
    <row r="801" spans="4:4" ht="12">
      <c r="D801" s="60"/>
    </row>
    <row r="802" spans="4:4" ht="12">
      <c r="D802" s="60"/>
    </row>
    <row r="803" spans="4:4" ht="12">
      <c r="D803" s="60"/>
    </row>
    <row r="804" spans="4:4" ht="12">
      <c r="D804" s="60"/>
    </row>
    <row r="805" spans="4:4" ht="12">
      <c r="D805" s="60"/>
    </row>
    <row r="806" spans="4:4" ht="12">
      <c r="D806" s="60"/>
    </row>
    <row r="807" spans="4:4" ht="12">
      <c r="D807" s="60"/>
    </row>
    <row r="808" spans="4:4" ht="12">
      <c r="D808" s="60"/>
    </row>
    <row r="809" spans="4:4" ht="12">
      <c r="D809" s="60"/>
    </row>
    <row r="810" spans="4:4" ht="12">
      <c r="D810" s="60"/>
    </row>
    <row r="811" spans="4:4" ht="12">
      <c r="D811" s="60"/>
    </row>
    <row r="812" spans="4:4" ht="12">
      <c r="D812" s="60"/>
    </row>
    <row r="813" spans="4:4" ht="12">
      <c r="D813" s="60"/>
    </row>
    <row r="814" spans="4:4" ht="12">
      <c r="D814" s="60"/>
    </row>
    <row r="815" spans="4:4" ht="12">
      <c r="D815" s="60"/>
    </row>
    <row r="816" spans="4:4" ht="12">
      <c r="D816" s="60"/>
    </row>
    <row r="817" spans="4:4" ht="12">
      <c r="D817" s="60"/>
    </row>
    <row r="818" spans="4:4" ht="12">
      <c r="D818" s="60"/>
    </row>
    <row r="819" spans="4:4" ht="12">
      <c r="D819" s="60"/>
    </row>
    <row r="820" spans="4:4" ht="12">
      <c r="D820" s="60"/>
    </row>
    <row r="821" spans="4:4" ht="12">
      <c r="D821" s="60"/>
    </row>
    <row r="822" spans="4:4" ht="12">
      <c r="D822" s="60"/>
    </row>
    <row r="823" spans="4:4" ht="12">
      <c r="D823" s="60"/>
    </row>
    <row r="824" spans="4:4" ht="12">
      <c r="D824" s="60"/>
    </row>
    <row r="825" spans="4:4" ht="12">
      <c r="D825" s="60"/>
    </row>
    <row r="826" spans="4:4" ht="12">
      <c r="D826" s="60"/>
    </row>
    <row r="827" spans="4:4" ht="12">
      <c r="D827" s="60"/>
    </row>
    <row r="828" spans="4:4" ht="12">
      <c r="D828" s="60"/>
    </row>
    <row r="829" spans="4:4" ht="12">
      <c r="D829" s="60"/>
    </row>
    <row r="830" spans="4:4" ht="12">
      <c r="D830" s="60"/>
    </row>
    <row r="831" spans="4:4" ht="12">
      <c r="D831" s="60"/>
    </row>
    <row r="832" spans="4:4" ht="12">
      <c r="D832" s="60"/>
    </row>
    <row r="833" spans="4:4" ht="12">
      <c r="D833" s="60"/>
    </row>
    <row r="834" spans="4:4" ht="12">
      <c r="D834" s="60"/>
    </row>
    <row r="835" spans="4:4" ht="12">
      <c r="D835" s="60"/>
    </row>
    <row r="836" spans="4:4" ht="12">
      <c r="D836" s="60"/>
    </row>
    <row r="837" spans="4:4" ht="12">
      <c r="D837" s="60"/>
    </row>
    <row r="838" spans="4:4" ht="12">
      <c r="D838" s="60"/>
    </row>
    <row r="839" spans="4:4" ht="12">
      <c r="D839" s="60"/>
    </row>
    <row r="840" spans="4:4" ht="12">
      <c r="D840" s="60"/>
    </row>
    <row r="841" spans="4:4" ht="12">
      <c r="D841" s="60"/>
    </row>
    <row r="842" spans="4:4" ht="12">
      <c r="D842" s="60"/>
    </row>
    <row r="843" spans="4:4" ht="12">
      <c r="D843" s="60"/>
    </row>
    <row r="844" spans="4:4" ht="12">
      <c r="D844" s="60"/>
    </row>
    <row r="845" spans="4:4" ht="12">
      <c r="D845" s="60"/>
    </row>
    <row r="846" spans="4:4" ht="12">
      <c r="D846" s="60"/>
    </row>
    <row r="847" spans="4:4" ht="12">
      <c r="D847" s="60"/>
    </row>
    <row r="848" spans="4:4" ht="12">
      <c r="D848" s="60"/>
    </row>
    <row r="849" spans="4:4" ht="12">
      <c r="D849" s="60"/>
    </row>
    <row r="850" spans="4:4" ht="12">
      <c r="D850" s="60"/>
    </row>
    <row r="851" spans="4:4" ht="12">
      <c r="D851" s="60"/>
    </row>
    <row r="852" spans="4:4" ht="12">
      <c r="D852" s="60"/>
    </row>
    <row r="853" spans="4:4" ht="12">
      <c r="D853" s="60"/>
    </row>
    <row r="854" spans="4:4" ht="12">
      <c r="D854" s="60"/>
    </row>
    <row r="855" spans="4:4" ht="12">
      <c r="D855" s="60"/>
    </row>
    <row r="856" spans="4:4" ht="12">
      <c r="D856" s="60"/>
    </row>
    <row r="857" spans="4:4" ht="12">
      <c r="D857" s="60"/>
    </row>
    <row r="858" spans="4:4" ht="12">
      <c r="D858" s="60"/>
    </row>
    <row r="859" spans="4:4" ht="12">
      <c r="D859" s="60"/>
    </row>
    <row r="860" spans="4:4" ht="12">
      <c r="D860" s="60"/>
    </row>
    <row r="861" spans="4:4" ht="12">
      <c r="D861" s="60"/>
    </row>
    <row r="862" spans="4:4" ht="12">
      <c r="D862" s="60"/>
    </row>
    <row r="863" spans="4:4" ht="12">
      <c r="D863" s="60"/>
    </row>
    <row r="864" spans="4:4" ht="12">
      <c r="D864" s="60"/>
    </row>
    <row r="865" spans="4:4" ht="12">
      <c r="D865" s="60"/>
    </row>
    <row r="866" spans="4:4" ht="12">
      <c r="D866" s="60"/>
    </row>
    <row r="867" spans="4:4" ht="12">
      <c r="D867" s="60"/>
    </row>
    <row r="868" spans="4:4" ht="12">
      <c r="D868" s="60"/>
    </row>
    <row r="869" spans="4:4" ht="12">
      <c r="D869" s="60"/>
    </row>
    <row r="870" spans="4:4" ht="12">
      <c r="D870" s="60"/>
    </row>
    <row r="871" spans="4:4" ht="12">
      <c r="D871" s="60"/>
    </row>
    <row r="872" spans="4:4" ht="12">
      <c r="D872" s="60"/>
    </row>
    <row r="873" spans="4:4" ht="12">
      <c r="D873" s="60"/>
    </row>
    <row r="874" spans="4:4" ht="12">
      <c r="D874" s="60"/>
    </row>
    <row r="875" spans="4:4" ht="12">
      <c r="D875" s="60"/>
    </row>
    <row r="876" spans="4:4" ht="12">
      <c r="D876" s="60"/>
    </row>
    <row r="877" spans="4:4" ht="12">
      <c r="D877" s="60"/>
    </row>
    <row r="878" spans="4:4" ht="12">
      <c r="D878" s="60"/>
    </row>
    <row r="879" spans="4:4" ht="12">
      <c r="D879" s="60"/>
    </row>
    <row r="880" spans="4:4" ht="12">
      <c r="D880" s="60"/>
    </row>
    <row r="881" spans="4:4" ht="12">
      <c r="D881" s="60"/>
    </row>
    <row r="882" spans="4:4" ht="12">
      <c r="D882" s="60"/>
    </row>
    <row r="883" spans="4:4" ht="12">
      <c r="D883" s="60"/>
    </row>
    <row r="884" spans="4:4" ht="12">
      <c r="D884" s="60"/>
    </row>
    <row r="885" spans="4:4" ht="12">
      <c r="D885" s="60"/>
    </row>
    <row r="886" spans="4:4" ht="12">
      <c r="D886" s="60"/>
    </row>
    <row r="887" spans="4:4" ht="12">
      <c r="D887" s="60"/>
    </row>
    <row r="888" spans="4:4" ht="12">
      <c r="D888" s="60"/>
    </row>
    <row r="889" spans="4:4" ht="12">
      <c r="D889" s="60"/>
    </row>
    <row r="890" spans="4:4" ht="12">
      <c r="D890" s="60"/>
    </row>
    <row r="891" spans="4:4" ht="12">
      <c r="D891" s="60"/>
    </row>
    <row r="892" spans="4:4" ht="12">
      <c r="D892" s="60"/>
    </row>
    <row r="893" spans="4:4" ht="12">
      <c r="D893" s="60"/>
    </row>
    <row r="894" spans="4:4" ht="12">
      <c r="D894" s="60"/>
    </row>
    <row r="895" spans="4:4" ht="12">
      <c r="D895" s="60"/>
    </row>
    <row r="896" spans="4:4" ht="12">
      <c r="D896" s="60"/>
    </row>
    <row r="897" spans="4:4" ht="12">
      <c r="D897" s="60"/>
    </row>
    <row r="898" spans="4:4" ht="12">
      <c r="D898" s="60"/>
    </row>
    <row r="899" spans="4:4" ht="12">
      <c r="D899" s="60"/>
    </row>
    <row r="900" spans="4:4" ht="12">
      <c r="D900" s="60"/>
    </row>
    <row r="901" spans="4:4" ht="12">
      <c r="D901" s="60"/>
    </row>
    <row r="902" spans="4:4" ht="12">
      <c r="D902" s="60"/>
    </row>
    <row r="903" spans="4:4" ht="12">
      <c r="D903" s="60"/>
    </row>
    <row r="904" spans="4:4" ht="12">
      <c r="D904" s="60"/>
    </row>
    <row r="905" spans="4:4" ht="12">
      <c r="D905" s="60"/>
    </row>
    <row r="906" spans="4:4" ht="12">
      <c r="D906" s="60"/>
    </row>
    <row r="907" spans="4:4" ht="12">
      <c r="D907" s="60"/>
    </row>
    <row r="908" spans="4:4" ht="12">
      <c r="D908" s="60"/>
    </row>
    <row r="909" spans="4:4" ht="12">
      <c r="D909" s="60"/>
    </row>
    <row r="910" spans="4:4" ht="12">
      <c r="D910" s="60"/>
    </row>
    <row r="911" spans="4:4" ht="12">
      <c r="D911" s="60"/>
    </row>
    <row r="912" spans="4:4" ht="12">
      <c r="D912" s="60"/>
    </row>
    <row r="913" spans="4:4" ht="12">
      <c r="D913" s="60"/>
    </row>
    <row r="914" spans="4:4" ht="12">
      <c r="D914" s="60"/>
    </row>
    <row r="915" spans="4:4" ht="12">
      <c r="D915" s="60"/>
    </row>
    <row r="916" spans="4:4" ht="12">
      <c r="D916" s="60"/>
    </row>
    <row r="917" spans="4:4" ht="12">
      <c r="D917" s="60"/>
    </row>
    <row r="918" spans="4:4" ht="12">
      <c r="D918" s="60"/>
    </row>
    <row r="919" spans="4:4" ht="12">
      <c r="D919" s="60"/>
    </row>
    <row r="920" spans="4:4" ht="12">
      <c r="D920" s="60"/>
    </row>
    <row r="921" spans="4:4" ht="12">
      <c r="D921" s="60"/>
    </row>
    <row r="922" spans="4:4" ht="12">
      <c r="D922" s="60"/>
    </row>
    <row r="923" spans="4:4" ht="12">
      <c r="D923" s="60"/>
    </row>
    <row r="924" spans="4:4" ht="12">
      <c r="D924" s="60"/>
    </row>
    <row r="925" spans="4:4" ht="12">
      <c r="D925" s="60"/>
    </row>
    <row r="926" spans="4:4" ht="12">
      <c r="D926" s="60"/>
    </row>
    <row r="927" spans="4:4" ht="12">
      <c r="D927" s="60"/>
    </row>
    <row r="928" spans="4:4" ht="12">
      <c r="D928" s="60"/>
    </row>
    <row r="929" spans="4:4" ht="12">
      <c r="D929" s="60"/>
    </row>
    <row r="930" spans="4:4" ht="12">
      <c r="D930" s="60"/>
    </row>
    <row r="931" spans="4:4" ht="12">
      <c r="D931" s="60"/>
    </row>
    <row r="932" spans="4:4" ht="12">
      <c r="D932" s="60"/>
    </row>
    <row r="933" spans="4:4" ht="12">
      <c r="D933" s="60"/>
    </row>
    <row r="934" spans="4:4" ht="12">
      <c r="D934" s="60"/>
    </row>
    <row r="935" spans="4:4" ht="12">
      <c r="D935" s="60"/>
    </row>
    <row r="936" spans="4:4" ht="12">
      <c r="D936" s="60"/>
    </row>
    <row r="937" spans="4:4" ht="12">
      <c r="D937" s="60"/>
    </row>
    <row r="938" spans="4:4" ht="12">
      <c r="D938" s="60"/>
    </row>
    <row r="939" spans="4:4" ht="12">
      <c r="D939" s="60"/>
    </row>
    <row r="940" spans="4:4" ht="12">
      <c r="D940" s="60"/>
    </row>
    <row r="941" spans="4:4" ht="12">
      <c r="D941" s="60"/>
    </row>
    <row r="942" spans="4:4" ht="12">
      <c r="D942" s="60"/>
    </row>
    <row r="943" spans="4:4" ht="12">
      <c r="D943" s="60"/>
    </row>
    <row r="944" spans="4:4" ht="12">
      <c r="D944" s="60"/>
    </row>
    <row r="945" spans="4:4" ht="12">
      <c r="D945" s="60"/>
    </row>
    <row r="946" spans="4:4" ht="12">
      <c r="D946" s="60"/>
    </row>
    <row r="947" spans="4:4" ht="12">
      <c r="D947" s="60"/>
    </row>
    <row r="948" spans="4:4" ht="12">
      <c r="D948" s="60"/>
    </row>
    <row r="949" spans="4:4" ht="12">
      <c r="D949" s="60"/>
    </row>
    <row r="950" spans="4:4" ht="12">
      <c r="D950" s="60"/>
    </row>
    <row r="951" spans="4:4" ht="12">
      <c r="D951" s="60"/>
    </row>
    <row r="952" spans="4:4" ht="12">
      <c r="D952" s="60"/>
    </row>
    <row r="953" spans="4:4" ht="12">
      <c r="D953" s="60"/>
    </row>
    <row r="954" spans="4:4" ht="12">
      <c r="D954" s="60"/>
    </row>
    <row r="955" spans="4:4" ht="12">
      <c r="D955" s="60"/>
    </row>
    <row r="956" spans="4:4" ht="12">
      <c r="D956" s="60"/>
    </row>
    <row r="957" spans="4:4" ht="12">
      <c r="D957" s="60"/>
    </row>
    <row r="958" spans="4:4" ht="12">
      <c r="D958" s="60"/>
    </row>
    <row r="959" spans="4:4" ht="12">
      <c r="D959" s="60"/>
    </row>
    <row r="960" spans="4:4" ht="12">
      <c r="D960" s="60"/>
    </row>
    <row r="961" spans="4:4" ht="12">
      <c r="D961" s="60"/>
    </row>
    <row r="962" spans="4:4" ht="12">
      <c r="D962" s="60"/>
    </row>
    <row r="963" spans="4:4" ht="12">
      <c r="D963" s="60"/>
    </row>
    <row r="964" spans="4:4" ht="12">
      <c r="D964" s="60"/>
    </row>
    <row r="965" spans="4:4" ht="12">
      <c r="D965" s="60"/>
    </row>
    <row r="966" spans="4:4" ht="12">
      <c r="D966" s="60"/>
    </row>
    <row r="967" spans="4:4" ht="12">
      <c r="D967" s="60"/>
    </row>
    <row r="968" spans="4:4" ht="12">
      <c r="D968" s="60"/>
    </row>
    <row r="969" spans="4:4" ht="12">
      <c r="D969" s="60"/>
    </row>
    <row r="970" spans="4:4" ht="12">
      <c r="D970" s="60"/>
    </row>
    <row r="971" spans="4:4" ht="12">
      <c r="D971" s="60"/>
    </row>
    <row r="972" spans="4:4" ht="12">
      <c r="D972" s="60"/>
    </row>
    <row r="973" spans="4:4" ht="12">
      <c r="D973" s="60"/>
    </row>
    <row r="974" spans="4:4" ht="12">
      <c r="D974" s="60"/>
    </row>
    <row r="975" spans="4:4" ht="12">
      <c r="D975" s="60"/>
    </row>
    <row r="976" spans="4:4" ht="12">
      <c r="D976" s="60"/>
    </row>
    <row r="977" spans="4:4" ht="12">
      <c r="D977" s="60"/>
    </row>
    <row r="978" spans="4:4" ht="12">
      <c r="D978" s="60"/>
    </row>
    <row r="979" spans="4:4" ht="12">
      <c r="D979" s="60"/>
    </row>
    <row r="980" spans="4:4" ht="12">
      <c r="D980" s="60"/>
    </row>
    <row r="981" spans="4:4" ht="12">
      <c r="D981" s="60"/>
    </row>
    <row r="982" spans="4:4" ht="12">
      <c r="D982" s="60"/>
    </row>
    <row r="983" spans="4:4" ht="12">
      <c r="D983" s="60"/>
    </row>
    <row r="984" spans="4:4" ht="12">
      <c r="D984" s="60"/>
    </row>
    <row r="985" spans="4:4" ht="12">
      <c r="D985" s="60"/>
    </row>
    <row r="986" spans="4:4" ht="12">
      <c r="D986" s="60"/>
    </row>
    <row r="987" spans="4:4" ht="12">
      <c r="D987" s="60"/>
    </row>
    <row r="988" spans="4:4" ht="12">
      <c r="D988" s="60"/>
    </row>
    <row r="989" spans="4:4" ht="12">
      <c r="D989" s="60"/>
    </row>
    <row r="990" spans="4:4" ht="12">
      <c r="D990" s="60"/>
    </row>
    <row r="991" spans="4:4" ht="12">
      <c r="D991" s="60"/>
    </row>
    <row r="992" spans="4:4" ht="12">
      <c r="D992" s="60"/>
    </row>
    <row r="993" spans="4:4" ht="12">
      <c r="D993" s="60"/>
    </row>
    <row r="994" spans="4:4" ht="12">
      <c r="D994" s="60"/>
    </row>
    <row r="995" spans="4:4" ht="12">
      <c r="D995" s="60"/>
    </row>
    <row r="996" spans="4:4" ht="12">
      <c r="D996" s="60"/>
    </row>
    <row r="997" spans="4:4" ht="12">
      <c r="D997" s="60"/>
    </row>
    <row r="998" spans="4:4" ht="12">
      <c r="D998" s="60"/>
    </row>
    <row r="999" spans="4:4" ht="12">
      <c r="D999" s="60"/>
    </row>
    <row r="1000" spans="4:4" ht="12">
      <c r="D1000" s="60"/>
    </row>
  </sheetData>
  <conditionalFormatting sqref="B9">
    <cfRule type="notContainsBlanks" dxfId="0" priority="1">
      <formula>LEN(TRIM(B9))&gt;0</formula>
    </cfRule>
  </conditionalFormatting>
  <pageMargins left="0.75" right="0.75" top="1" bottom="1" header="0.5" footer="0.5"/>
  <tableParts count="1">
    <tablePart r:id="rId1"/>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X41"/>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4.5" defaultRowHeight="15.75" customHeight="1" x14ac:dyDescent="0"/>
  <cols>
    <col min="3" max="3" width="8.5" customWidth="1"/>
    <col min="4" max="4" width="9.5" customWidth="1"/>
    <col min="5" max="6" width="7.5" customWidth="1"/>
    <col min="7" max="7" width="5.83203125" customWidth="1"/>
    <col min="8" max="8" width="7.33203125" customWidth="1"/>
    <col min="9" max="9" width="6.6640625" customWidth="1"/>
    <col min="10" max="10" width="5.1640625" customWidth="1"/>
    <col min="11" max="11" width="5.5" customWidth="1"/>
    <col min="12" max="12" width="7.33203125" customWidth="1"/>
    <col min="13" max="13" width="9.5" customWidth="1"/>
    <col min="14" max="14" width="6.83203125" customWidth="1"/>
    <col min="15" max="15" width="8.1640625" customWidth="1"/>
  </cols>
  <sheetData>
    <row r="1" spans="1:24" ht="13">
      <c r="A1" s="2" t="s">
        <v>0</v>
      </c>
      <c r="B1" s="2" t="s">
        <v>2</v>
      </c>
      <c r="C1" s="2" t="s">
        <v>3</v>
      </c>
      <c r="D1" s="2" t="s">
        <v>4</v>
      </c>
      <c r="E1" s="2" t="s">
        <v>5</v>
      </c>
      <c r="F1" s="2" t="s">
        <v>6</v>
      </c>
      <c r="G1" s="2" t="s">
        <v>7</v>
      </c>
      <c r="H1" s="2" t="s">
        <v>8</v>
      </c>
      <c r="I1" s="2" t="s">
        <v>9</v>
      </c>
      <c r="J1" s="2" t="s">
        <v>10</v>
      </c>
      <c r="K1" s="2" t="s">
        <v>11</v>
      </c>
      <c r="L1" s="2" t="s">
        <v>12</v>
      </c>
      <c r="M1" s="4" t="s">
        <v>13</v>
      </c>
      <c r="N1" s="4" t="s">
        <v>15</v>
      </c>
      <c r="O1" s="4" t="s">
        <v>16</v>
      </c>
      <c r="P1" s="6"/>
      <c r="Q1" s="6"/>
      <c r="R1" s="6"/>
      <c r="S1" s="6"/>
      <c r="T1" s="6"/>
      <c r="U1" s="6"/>
      <c r="V1" s="6"/>
      <c r="W1" s="6"/>
      <c r="X1" s="6"/>
    </row>
    <row r="2" spans="1:24" ht="12">
      <c r="A2" s="8" t="s">
        <v>17</v>
      </c>
      <c r="B2" s="10">
        <v>74167</v>
      </c>
      <c r="C2" s="8">
        <v>628</v>
      </c>
      <c r="D2" s="8">
        <v>1852</v>
      </c>
      <c r="E2" s="13" t="str">
        <f>HYPERLINK("http://profiles.doe.mass.edu/statereport/schoolattendingchildren.aspx","906624")</f>
        <v>906624</v>
      </c>
      <c r="F2" s="8">
        <v>31.2</v>
      </c>
      <c r="G2" s="8">
        <v>9.1999999999999993</v>
      </c>
      <c r="H2" s="8">
        <v>20.8</v>
      </c>
      <c r="I2" s="8">
        <v>7</v>
      </c>
      <c r="J2" s="8">
        <v>3.8</v>
      </c>
      <c r="K2" s="8">
        <v>10.5</v>
      </c>
      <c r="L2" s="8">
        <v>59</v>
      </c>
      <c r="M2" s="8" t="s">
        <v>27</v>
      </c>
      <c r="N2" s="8" t="s">
        <v>28</v>
      </c>
      <c r="O2" s="8" t="s">
        <v>29</v>
      </c>
      <c r="P2" s="15"/>
      <c r="Q2" s="15"/>
      <c r="R2" s="15"/>
      <c r="S2" s="15"/>
      <c r="T2" s="15"/>
      <c r="U2" s="15"/>
      <c r="V2" s="15"/>
      <c r="W2" s="15"/>
      <c r="X2" s="15"/>
    </row>
    <row r="3" spans="1:24" ht="12">
      <c r="A3" s="17" t="s">
        <v>31</v>
      </c>
      <c r="B3" s="19">
        <v>70136</v>
      </c>
      <c r="C3" s="17">
        <v>1</v>
      </c>
      <c r="D3" s="17">
        <v>11</v>
      </c>
      <c r="E3" s="17">
        <v>5946</v>
      </c>
      <c r="F3" s="17">
        <v>30.3</v>
      </c>
      <c r="G3" s="17">
        <v>6.3</v>
      </c>
      <c r="H3" s="17">
        <v>14.8</v>
      </c>
      <c r="I3" s="17">
        <v>4.7</v>
      </c>
      <c r="J3" s="17">
        <v>6.2</v>
      </c>
      <c r="K3" s="17">
        <v>5.9</v>
      </c>
      <c r="L3" s="17">
        <v>67.7</v>
      </c>
      <c r="M3" s="17">
        <v>5964</v>
      </c>
      <c r="N3" s="17">
        <v>11</v>
      </c>
      <c r="O3" s="17" t="s">
        <v>38</v>
      </c>
      <c r="P3" s="20"/>
      <c r="Q3" s="20"/>
      <c r="R3" s="20"/>
      <c r="S3" s="20"/>
      <c r="T3" s="20"/>
      <c r="U3" s="20"/>
      <c r="V3" s="20"/>
      <c r="W3" s="20"/>
      <c r="X3" s="20"/>
    </row>
    <row r="4" spans="1:24" ht="12">
      <c r="A4" s="21" t="s">
        <v>42</v>
      </c>
      <c r="B4" s="22">
        <v>66864</v>
      </c>
      <c r="C4" s="21">
        <v>2</v>
      </c>
      <c r="D4" s="21">
        <v>8</v>
      </c>
      <c r="E4" s="21">
        <v>4791</v>
      </c>
      <c r="F4" s="21">
        <v>31.9</v>
      </c>
      <c r="G4" s="21">
        <v>7.8</v>
      </c>
      <c r="H4" s="21">
        <v>15</v>
      </c>
      <c r="I4" s="21">
        <v>1.9</v>
      </c>
      <c r="J4" s="21">
        <v>5.3</v>
      </c>
      <c r="K4" s="21">
        <v>10.1</v>
      </c>
      <c r="L4" s="21">
        <v>69.400000000000006</v>
      </c>
      <c r="M4" s="21">
        <v>2396</v>
      </c>
      <c r="N4" s="21">
        <v>4</v>
      </c>
      <c r="O4" s="21" t="s">
        <v>46</v>
      </c>
    </row>
    <row r="5" spans="1:24" ht="12">
      <c r="A5" s="23"/>
      <c r="B5" s="24"/>
      <c r="C5" s="26"/>
      <c r="D5" s="26"/>
      <c r="E5" s="27"/>
      <c r="F5" s="26"/>
      <c r="G5" s="26"/>
      <c r="H5" s="26"/>
      <c r="I5" s="26"/>
      <c r="J5" s="26"/>
      <c r="K5" s="26"/>
      <c r="L5" s="26"/>
      <c r="M5" s="28"/>
      <c r="N5" s="28"/>
      <c r="O5" s="23"/>
      <c r="P5" s="29"/>
      <c r="Q5" s="29"/>
      <c r="R5" s="29"/>
      <c r="S5" s="29"/>
      <c r="T5" s="29"/>
      <c r="U5" s="29"/>
      <c r="V5" s="29"/>
      <c r="W5" s="29"/>
      <c r="X5" s="29"/>
    </row>
    <row r="6" spans="1:24" ht="12">
      <c r="A6" s="21" t="s">
        <v>57</v>
      </c>
      <c r="B6" s="22">
        <v>52393</v>
      </c>
      <c r="C6" s="21">
        <v>2</v>
      </c>
      <c r="D6" s="21">
        <v>23</v>
      </c>
      <c r="E6" s="30">
        <v>16349</v>
      </c>
      <c r="F6" s="21">
        <v>54</v>
      </c>
      <c r="G6" s="21">
        <v>59.4</v>
      </c>
      <c r="H6" s="21">
        <v>15.8</v>
      </c>
      <c r="I6" s="21">
        <v>2</v>
      </c>
      <c r="J6" s="21">
        <v>4.5</v>
      </c>
      <c r="K6" s="21">
        <v>25.4</v>
      </c>
      <c r="L6" s="21">
        <v>17.7</v>
      </c>
      <c r="M6" s="21">
        <v>8175</v>
      </c>
      <c r="N6" s="21">
        <v>12</v>
      </c>
      <c r="O6" s="21" t="s">
        <v>38</v>
      </c>
    </row>
    <row r="7" spans="1:24" ht="12">
      <c r="A7" s="17" t="s">
        <v>61</v>
      </c>
      <c r="B7" s="19">
        <v>51839</v>
      </c>
      <c r="C7" s="17">
        <v>1</v>
      </c>
      <c r="D7" s="17">
        <v>10</v>
      </c>
      <c r="E7" s="17">
        <v>6088</v>
      </c>
      <c r="F7" s="17">
        <v>62.5</v>
      </c>
      <c r="G7" s="17">
        <v>5</v>
      </c>
      <c r="H7" s="17">
        <v>86.6</v>
      </c>
      <c r="I7" s="17">
        <v>1</v>
      </c>
      <c r="J7" s="17">
        <v>0.8</v>
      </c>
      <c r="K7" s="17">
        <v>37.799999999999997</v>
      </c>
      <c r="L7" s="17">
        <v>6.5</v>
      </c>
      <c r="M7" s="17">
        <v>6088</v>
      </c>
      <c r="N7" s="17">
        <v>10</v>
      </c>
      <c r="O7" s="17" t="s">
        <v>62</v>
      </c>
      <c r="P7" s="17" t="s">
        <v>63</v>
      </c>
      <c r="Q7" s="20"/>
      <c r="R7" s="20"/>
      <c r="S7" s="20"/>
      <c r="T7" s="20"/>
      <c r="U7" s="20"/>
      <c r="V7" s="20"/>
      <c r="W7" s="20"/>
      <c r="X7" s="20"/>
    </row>
    <row r="8" spans="1:24" ht="12">
      <c r="A8" s="21" t="s">
        <v>65</v>
      </c>
      <c r="B8" s="22">
        <v>48866</v>
      </c>
      <c r="C8" s="21">
        <v>2.1</v>
      </c>
      <c r="D8" s="21">
        <v>15</v>
      </c>
      <c r="E8" s="21">
        <v>7392</v>
      </c>
      <c r="F8" s="21">
        <v>52.2</v>
      </c>
      <c r="G8" s="21">
        <v>4.2</v>
      </c>
      <c r="H8" s="21">
        <v>38.200000000000003</v>
      </c>
      <c r="I8" s="21">
        <v>2.1</v>
      </c>
      <c r="J8" s="21">
        <v>3.1</v>
      </c>
      <c r="K8" s="21">
        <v>6</v>
      </c>
      <c r="L8" s="21">
        <v>52.3</v>
      </c>
      <c r="M8" s="21">
        <v>3696</v>
      </c>
      <c r="N8" s="21">
        <v>8</v>
      </c>
      <c r="O8" s="21" t="s">
        <v>66</v>
      </c>
    </row>
    <row r="9" spans="1:24" ht="12">
      <c r="A9" s="17" t="s">
        <v>67</v>
      </c>
      <c r="B9" s="19">
        <v>57254</v>
      </c>
      <c r="C9" s="17">
        <v>1</v>
      </c>
      <c r="D9" s="17">
        <v>9</v>
      </c>
      <c r="E9" s="17">
        <v>7107</v>
      </c>
      <c r="F9" s="17">
        <v>48.1</v>
      </c>
      <c r="G9" s="17">
        <v>16.399999999999999</v>
      </c>
      <c r="H9" s="17">
        <v>54.4</v>
      </c>
      <c r="I9" s="17">
        <v>5.0999999999999996</v>
      </c>
      <c r="J9" s="17">
        <v>1.7</v>
      </c>
      <c r="K9" s="17">
        <v>25</v>
      </c>
      <c r="L9" s="17">
        <v>22</v>
      </c>
      <c r="M9" s="17">
        <v>7107</v>
      </c>
      <c r="N9" s="17">
        <v>9</v>
      </c>
      <c r="O9" s="17" t="s">
        <v>70</v>
      </c>
      <c r="P9" s="17" t="s">
        <v>63</v>
      </c>
      <c r="Q9" s="20"/>
      <c r="R9" s="20"/>
      <c r="S9" s="20"/>
      <c r="T9" s="20"/>
      <c r="U9" s="20"/>
      <c r="V9" s="20"/>
      <c r="W9" s="20"/>
      <c r="X9" s="20"/>
    </row>
    <row r="10" spans="1:24" ht="12">
      <c r="A10" s="21" t="s">
        <v>71</v>
      </c>
      <c r="B10" s="22">
        <v>39328</v>
      </c>
      <c r="C10" s="21">
        <v>1</v>
      </c>
      <c r="D10" s="21">
        <v>16</v>
      </c>
      <c r="E10" s="30">
        <v>10120</v>
      </c>
      <c r="F10" s="21">
        <v>67.099999999999994</v>
      </c>
      <c r="G10" s="21">
        <v>8.4</v>
      </c>
      <c r="H10" s="21">
        <v>27.5</v>
      </c>
      <c r="I10" s="21">
        <v>3.9</v>
      </c>
      <c r="J10" s="21">
        <v>8.6999999999999993</v>
      </c>
      <c r="K10" s="21">
        <v>16.399999999999999</v>
      </c>
      <c r="L10" s="21">
        <v>51.3</v>
      </c>
      <c r="M10" s="30">
        <v>10120</v>
      </c>
      <c r="N10" s="21">
        <v>16</v>
      </c>
      <c r="O10" s="21" t="s">
        <v>72</v>
      </c>
    </row>
    <row r="11" spans="1:24" ht="12">
      <c r="A11" s="17" t="s">
        <v>73</v>
      </c>
      <c r="B11" s="19">
        <v>51412</v>
      </c>
      <c r="C11" s="17">
        <v>1</v>
      </c>
      <c r="D11" s="17">
        <v>8</v>
      </c>
      <c r="E11" s="17">
        <v>5362</v>
      </c>
      <c r="F11" s="17">
        <v>60.9</v>
      </c>
      <c r="G11" s="17">
        <v>6.5</v>
      </c>
      <c r="H11" s="17">
        <v>51.8</v>
      </c>
      <c r="I11" s="17">
        <v>4.8</v>
      </c>
      <c r="J11" s="17">
        <v>7.3</v>
      </c>
      <c r="K11" s="17">
        <v>15.6</v>
      </c>
      <c r="L11" s="17">
        <v>29.6</v>
      </c>
      <c r="M11" s="17">
        <v>5362</v>
      </c>
      <c r="N11" s="17">
        <v>8</v>
      </c>
      <c r="O11" s="17" t="s">
        <v>76</v>
      </c>
      <c r="P11" s="20"/>
      <c r="Q11" s="20"/>
      <c r="R11" s="20"/>
      <c r="S11" s="20"/>
      <c r="T11" s="20"/>
      <c r="U11" s="20"/>
      <c r="V11" s="20"/>
      <c r="W11" s="20"/>
      <c r="X11" s="20"/>
    </row>
    <row r="12" spans="1:24" ht="12">
      <c r="A12" s="21" t="s">
        <v>77</v>
      </c>
      <c r="B12" s="22">
        <v>65926</v>
      </c>
      <c r="C12" s="21">
        <v>0</v>
      </c>
      <c r="D12" s="21">
        <v>17</v>
      </c>
      <c r="E12" s="21">
        <v>8047</v>
      </c>
      <c r="F12" s="21">
        <v>45.5</v>
      </c>
      <c r="G12" s="21">
        <v>4.4000000000000004</v>
      </c>
      <c r="H12" s="21">
        <v>36.9</v>
      </c>
      <c r="I12" s="21">
        <v>1.7</v>
      </c>
      <c r="J12" s="21">
        <v>2.1</v>
      </c>
      <c r="K12" s="21">
        <v>9.5</v>
      </c>
      <c r="L12" s="21">
        <v>54.5</v>
      </c>
      <c r="M12" s="21">
        <v>8047</v>
      </c>
      <c r="N12" s="21">
        <v>17</v>
      </c>
      <c r="O12" s="21" t="s">
        <v>80</v>
      </c>
    </row>
    <row r="13" spans="1:24" ht="12">
      <c r="A13" s="17" t="s">
        <v>81</v>
      </c>
      <c r="B13" s="19">
        <v>37954</v>
      </c>
      <c r="C13" s="17">
        <v>1</v>
      </c>
      <c r="D13" s="17">
        <v>12</v>
      </c>
      <c r="E13" s="17">
        <v>5241</v>
      </c>
      <c r="F13" s="17">
        <v>77.8</v>
      </c>
      <c r="G13" s="17">
        <v>3.1</v>
      </c>
      <c r="H13" s="17">
        <v>81</v>
      </c>
      <c r="I13" s="17">
        <v>0.8</v>
      </c>
      <c r="J13" s="17">
        <v>1.2</v>
      </c>
      <c r="K13" s="17">
        <v>22.4</v>
      </c>
      <c r="L13" s="17">
        <v>13.8</v>
      </c>
      <c r="M13" s="17">
        <v>5241</v>
      </c>
      <c r="N13" s="17">
        <v>12</v>
      </c>
      <c r="O13" s="17" t="s">
        <v>83</v>
      </c>
      <c r="P13" s="20"/>
      <c r="Q13" s="20"/>
      <c r="R13" s="20"/>
      <c r="S13" s="20"/>
      <c r="T13" s="20"/>
      <c r="U13" s="20"/>
      <c r="V13" s="20"/>
      <c r="W13" s="20"/>
      <c r="X13" s="20"/>
    </row>
    <row r="14" spans="1:24" ht="12">
      <c r="A14" s="21" t="s">
        <v>84</v>
      </c>
      <c r="B14" s="22">
        <v>39627</v>
      </c>
      <c r="C14" s="21">
        <v>1</v>
      </c>
      <c r="D14" s="21">
        <v>25</v>
      </c>
      <c r="E14" s="30">
        <v>13658</v>
      </c>
      <c r="F14" s="21">
        <v>63.3</v>
      </c>
      <c r="G14" s="21">
        <v>1.3</v>
      </c>
      <c r="H14" s="21">
        <v>93.4</v>
      </c>
      <c r="I14" s="21">
        <v>1.2</v>
      </c>
      <c r="J14" s="21">
        <v>0.4</v>
      </c>
      <c r="K14" s="21">
        <v>35.9</v>
      </c>
      <c r="L14" s="21">
        <v>3.7</v>
      </c>
      <c r="M14" s="30">
        <v>13658</v>
      </c>
      <c r="N14" s="21">
        <v>25</v>
      </c>
      <c r="O14" s="21" t="s">
        <v>85</v>
      </c>
      <c r="P14" s="21" t="s">
        <v>63</v>
      </c>
    </row>
    <row r="15" spans="1:24" ht="12">
      <c r="A15" s="17" t="s">
        <v>86</v>
      </c>
      <c r="B15" s="19">
        <v>57610</v>
      </c>
      <c r="C15" s="17">
        <v>0</v>
      </c>
      <c r="D15" s="17">
        <v>12</v>
      </c>
      <c r="E15" s="17">
        <v>6027</v>
      </c>
      <c r="F15" s="17">
        <v>38.6</v>
      </c>
      <c r="G15" s="17">
        <v>8.1999999999999993</v>
      </c>
      <c r="H15" s="17">
        <v>34.9</v>
      </c>
      <c r="I15" s="17">
        <v>3.2</v>
      </c>
      <c r="J15" s="17">
        <v>4.2</v>
      </c>
      <c r="K15" s="17">
        <v>11.9</v>
      </c>
      <c r="L15" s="17">
        <v>49.3</v>
      </c>
      <c r="M15" s="17">
        <v>6027</v>
      </c>
      <c r="N15" s="17">
        <v>12</v>
      </c>
      <c r="O15" s="17" t="s">
        <v>80</v>
      </c>
      <c r="P15" s="20"/>
      <c r="Q15" s="20"/>
      <c r="R15" s="20"/>
      <c r="S15" s="20"/>
      <c r="T15" s="20"/>
      <c r="U15" s="20"/>
      <c r="V15" s="20"/>
      <c r="W15" s="20"/>
      <c r="X15" s="20"/>
    </row>
    <row r="16" spans="1:24" ht="12">
      <c r="A16" s="21" t="s">
        <v>88</v>
      </c>
      <c r="B16" s="22">
        <v>48581</v>
      </c>
      <c r="C16" s="21">
        <v>1</v>
      </c>
      <c r="D16" s="21">
        <v>27</v>
      </c>
      <c r="E16" s="30">
        <v>14548</v>
      </c>
      <c r="F16" s="21">
        <v>53.8</v>
      </c>
      <c r="G16" s="21">
        <v>7.9</v>
      </c>
      <c r="H16" s="21">
        <v>33.1</v>
      </c>
      <c r="I16" s="21">
        <v>28.7</v>
      </c>
      <c r="J16" s="21">
        <v>3.9</v>
      </c>
      <c r="K16" s="21">
        <v>23.7</v>
      </c>
      <c r="L16" s="21">
        <v>26.4</v>
      </c>
      <c r="M16" s="30">
        <v>14548</v>
      </c>
      <c r="N16" s="21">
        <v>27</v>
      </c>
      <c r="O16" s="21" t="s">
        <v>85</v>
      </c>
      <c r="P16" s="21" t="s">
        <v>90</v>
      </c>
    </row>
    <row r="17" spans="1:24" ht="12">
      <c r="A17" s="17" t="s">
        <v>91</v>
      </c>
      <c r="B17" s="19">
        <v>53513</v>
      </c>
      <c r="C17" s="17">
        <v>6.2</v>
      </c>
      <c r="D17" s="17">
        <v>26</v>
      </c>
      <c r="E17" s="32">
        <v>15751</v>
      </c>
      <c r="F17" s="17">
        <v>56.7</v>
      </c>
      <c r="G17" s="17">
        <v>9.1999999999999993</v>
      </c>
      <c r="H17" s="17">
        <v>63</v>
      </c>
      <c r="I17" s="17">
        <v>8.5</v>
      </c>
      <c r="J17" s="17">
        <v>3.5</v>
      </c>
      <c r="K17" s="17">
        <v>25</v>
      </c>
      <c r="L17" s="17">
        <v>15.4</v>
      </c>
      <c r="M17" s="17">
        <v>2658</v>
      </c>
      <c r="N17" s="17">
        <v>4</v>
      </c>
      <c r="O17" s="17" t="s">
        <v>94</v>
      </c>
      <c r="P17" s="17" t="s">
        <v>90</v>
      </c>
      <c r="Q17" s="20"/>
      <c r="R17" s="20"/>
      <c r="S17" s="20"/>
      <c r="T17" s="20"/>
      <c r="U17" s="20"/>
      <c r="V17" s="20"/>
      <c r="W17" s="20"/>
      <c r="X17" s="20"/>
    </row>
    <row r="18" spans="1:24" ht="12">
      <c r="A18" s="21" t="s">
        <v>95</v>
      </c>
      <c r="B18" s="22">
        <v>62361</v>
      </c>
      <c r="C18" s="21">
        <v>1</v>
      </c>
      <c r="D18" s="21">
        <v>7</v>
      </c>
      <c r="E18" s="21">
        <v>6564</v>
      </c>
      <c r="F18" s="21">
        <v>43.5</v>
      </c>
      <c r="G18" s="21">
        <v>19.3</v>
      </c>
      <c r="H18" s="21">
        <v>24.7</v>
      </c>
      <c r="I18" s="21">
        <v>23.2</v>
      </c>
      <c r="J18" s="21">
        <v>4.2</v>
      </c>
      <c r="K18" s="21">
        <v>19.899999999999999</v>
      </c>
      <c r="L18" s="21">
        <v>28.4</v>
      </c>
      <c r="M18" s="21">
        <v>6564</v>
      </c>
      <c r="N18" s="21">
        <v>7</v>
      </c>
      <c r="O18" s="21" t="s">
        <v>66</v>
      </c>
    </row>
    <row r="19" spans="1:24" ht="12">
      <c r="A19" s="17" t="s">
        <v>96</v>
      </c>
      <c r="B19" s="19">
        <v>73492</v>
      </c>
      <c r="C19" s="17">
        <v>1</v>
      </c>
      <c r="D19" s="17">
        <v>5</v>
      </c>
      <c r="E19" s="17">
        <v>6927</v>
      </c>
      <c r="F19" s="17">
        <v>34.5</v>
      </c>
      <c r="G19" s="17">
        <v>2</v>
      </c>
      <c r="H19" s="17">
        <v>41.3</v>
      </c>
      <c r="I19" s="17">
        <v>3.9</v>
      </c>
      <c r="J19" s="17">
        <v>4.7</v>
      </c>
      <c r="K19" s="17">
        <v>9.4</v>
      </c>
      <c r="L19" s="17">
        <v>47.9</v>
      </c>
      <c r="M19" s="17">
        <v>6927</v>
      </c>
      <c r="N19" s="17">
        <v>5</v>
      </c>
      <c r="O19" s="17" t="s">
        <v>98</v>
      </c>
      <c r="P19" s="20"/>
      <c r="Q19" s="20"/>
      <c r="R19" s="20"/>
      <c r="S19" s="20"/>
      <c r="T19" s="20"/>
      <c r="U19" s="20"/>
      <c r="V19" s="20"/>
      <c r="W19" s="20"/>
      <c r="X19" s="20"/>
    </row>
    <row r="20" spans="1:24" ht="12">
      <c r="A20" s="21" t="s">
        <v>99</v>
      </c>
      <c r="B20" s="22">
        <v>40626</v>
      </c>
      <c r="C20" s="21">
        <v>4</v>
      </c>
      <c r="D20" s="21">
        <v>25</v>
      </c>
      <c r="E20" s="30">
        <v>12845</v>
      </c>
      <c r="F20" s="21">
        <v>66.099999999999994</v>
      </c>
      <c r="G20" s="21">
        <v>13.2</v>
      </c>
      <c r="H20" s="21">
        <v>40.299999999999997</v>
      </c>
      <c r="I20" s="21">
        <v>0.9</v>
      </c>
      <c r="J20" s="21">
        <v>5.3</v>
      </c>
      <c r="K20" s="21">
        <v>28.7</v>
      </c>
      <c r="L20" s="21">
        <v>39.799999999999997</v>
      </c>
      <c r="M20" s="21">
        <v>3222</v>
      </c>
      <c r="N20" s="21">
        <v>6</v>
      </c>
      <c r="O20" s="21" t="s">
        <v>100</v>
      </c>
    </row>
    <row r="21" spans="1:24" ht="12">
      <c r="A21" s="17" t="s">
        <v>101</v>
      </c>
      <c r="B21" s="19">
        <v>65085</v>
      </c>
      <c r="C21" s="17">
        <v>2</v>
      </c>
      <c r="D21" s="17">
        <v>10</v>
      </c>
      <c r="E21" s="17">
        <v>5973</v>
      </c>
      <c r="F21" s="17">
        <v>30.3</v>
      </c>
      <c r="G21" s="17">
        <v>3.5</v>
      </c>
      <c r="H21" s="17">
        <v>14.6</v>
      </c>
      <c r="I21" s="17">
        <v>1.8</v>
      </c>
      <c r="J21" s="17">
        <v>1.8</v>
      </c>
      <c r="K21" s="17">
        <v>8.9</v>
      </c>
      <c r="L21" s="17">
        <v>78.2</v>
      </c>
      <c r="M21" s="17">
        <v>2987</v>
      </c>
      <c r="N21" s="17">
        <v>5</v>
      </c>
      <c r="O21" s="17" t="s">
        <v>98</v>
      </c>
      <c r="P21" s="17" t="s">
        <v>104</v>
      </c>
      <c r="Q21" s="20"/>
      <c r="R21" s="20"/>
      <c r="S21" s="20"/>
      <c r="T21" s="20"/>
      <c r="U21" s="20"/>
      <c r="V21" s="20"/>
      <c r="W21" s="20"/>
      <c r="X21" s="20"/>
    </row>
    <row r="22" spans="1:24" ht="12">
      <c r="A22" s="33" t="s">
        <v>105</v>
      </c>
      <c r="B22" s="34">
        <v>46871</v>
      </c>
      <c r="C22" s="35">
        <v>4</v>
      </c>
      <c r="D22" s="35">
        <v>12</v>
      </c>
      <c r="E22" s="35">
        <v>5429</v>
      </c>
      <c r="F22" s="35">
        <v>51.2</v>
      </c>
      <c r="G22" s="35">
        <v>11.1</v>
      </c>
      <c r="H22" s="35">
        <v>14.5</v>
      </c>
      <c r="I22" s="35">
        <v>1.3</v>
      </c>
      <c r="J22" s="35">
        <v>8.9</v>
      </c>
      <c r="K22" s="35">
        <v>4.4000000000000004</v>
      </c>
      <c r="L22" s="35">
        <v>63.8</v>
      </c>
      <c r="M22" s="36">
        <v>1708</v>
      </c>
      <c r="N22" s="36">
        <v>3</v>
      </c>
      <c r="O22" s="36" t="s">
        <v>109</v>
      </c>
      <c r="P22" s="37"/>
      <c r="Q22" s="37"/>
      <c r="R22" s="37"/>
      <c r="S22" s="37"/>
      <c r="T22" s="37"/>
      <c r="U22" s="37"/>
      <c r="V22" s="37"/>
      <c r="W22" s="37"/>
      <c r="X22" s="37"/>
    </row>
    <row r="23" spans="1:24" ht="12">
      <c r="A23" s="17" t="s">
        <v>110</v>
      </c>
      <c r="B23" s="19">
        <v>71808</v>
      </c>
      <c r="C23" s="17">
        <v>3</v>
      </c>
      <c r="D23" s="17">
        <v>19</v>
      </c>
      <c r="E23" s="17">
        <v>9436</v>
      </c>
      <c r="F23" s="17">
        <v>34.5</v>
      </c>
      <c r="G23" s="17">
        <v>6.9</v>
      </c>
      <c r="H23" s="17">
        <v>6.1</v>
      </c>
      <c r="I23" s="17">
        <v>39.5</v>
      </c>
      <c r="J23" s="17">
        <v>3.1</v>
      </c>
      <c r="K23" s="17">
        <v>15.5</v>
      </c>
      <c r="L23" s="17">
        <v>43.8</v>
      </c>
      <c r="M23" s="17">
        <v>3145</v>
      </c>
      <c r="N23" s="17">
        <v>6</v>
      </c>
      <c r="O23" s="17" t="s">
        <v>100</v>
      </c>
      <c r="P23" s="20"/>
      <c r="Q23" s="20"/>
      <c r="R23" s="20"/>
      <c r="S23" s="20"/>
      <c r="T23" s="20"/>
      <c r="U23" s="20"/>
      <c r="V23" s="20"/>
      <c r="W23" s="20"/>
      <c r="X23" s="20"/>
    </row>
    <row r="24" spans="1:24" ht="12">
      <c r="A24" s="21" t="s">
        <v>113</v>
      </c>
      <c r="B24" s="22">
        <v>53794</v>
      </c>
      <c r="C24" s="21">
        <v>1</v>
      </c>
      <c r="D24" s="21">
        <v>11</v>
      </c>
      <c r="E24" s="21">
        <v>7544</v>
      </c>
      <c r="F24" s="21">
        <v>47.1</v>
      </c>
      <c r="G24" s="21">
        <v>3.4</v>
      </c>
      <c r="H24" s="21">
        <v>55.3</v>
      </c>
      <c r="I24" s="21">
        <v>4.7</v>
      </c>
      <c r="J24" s="21">
        <v>1.9</v>
      </c>
      <c r="K24" s="21">
        <v>22.6</v>
      </c>
      <c r="L24" s="21">
        <v>34.299999999999997</v>
      </c>
      <c r="M24" s="21">
        <v>7544</v>
      </c>
      <c r="N24" s="21">
        <v>11</v>
      </c>
      <c r="O24" s="21" t="s">
        <v>38</v>
      </c>
    </row>
    <row r="25" spans="1:24" ht="12">
      <c r="A25" s="17" t="s">
        <v>114</v>
      </c>
      <c r="B25" s="19">
        <v>65528</v>
      </c>
      <c r="C25" s="17">
        <v>1</v>
      </c>
      <c r="D25" s="17">
        <v>10</v>
      </c>
      <c r="E25" s="17">
        <v>3718</v>
      </c>
      <c r="F25" s="17">
        <v>48.2</v>
      </c>
      <c r="G25" s="17">
        <v>6.7</v>
      </c>
      <c r="H25" s="17">
        <v>39.299999999999997</v>
      </c>
      <c r="I25" s="17">
        <v>3.1</v>
      </c>
      <c r="J25" s="17">
        <v>4.8</v>
      </c>
      <c r="K25" s="17">
        <v>12.5</v>
      </c>
      <c r="L25" s="17">
        <v>46</v>
      </c>
      <c r="M25" s="17">
        <v>3718</v>
      </c>
      <c r="N25" s="17">
        <v>10</v>
      </c>
      <c r="O25" s="17" t="s">
        <v>62</v>
      </c>
      <c r="P25" s="17" t="s">
        <v>104</v>
      </c>
      <c r="Q25" s="20"/>
      <c r="R25" s="20"/>
      <c r="S25" s="20"/>
      <c r="T25" s="20"/>
      <c r="U25" s="20"/>
      <c r="V25" s="20"/>
      <c r="W25" s="20"/>
      <c r="X25" s="20"/>
    </row>
    <row r="26" spans="1:24" ht="12">
      <c r="A26" s="21" t="s">
        <v>117</v>
      </c>
      <c r="B26" s="22">
        <v>37118</v>
      </c>
      <c r="C26" s="21">
        <v>13</v>
      </c>
      <c r="D26" s="21">
        <v>61</v>
      </c>
      <c r="E26" s="30">
        <v>25297</v>
      </c>
      <c r="F26" s="21">
        <v>76.7</v>
      </c>
      <c r="G26" s="21">
        <v>18.899999999999999</v>
      </c>
      <c r="H26" s="21">
        <v>66.599999999999994</v>
      </c>
      <c r="I26" s="21">
        <v>2.2999999999999998</v>
      </c>
      <c r="J26" s="21">
        <v>1.8</v>
      </c>
      <c r="K26" s="21">
        <v>17.3</v>
      </c>
      <c r="L26" s="21">
        <v>10.199999999999999</v>
      </c>
      <c r="M26" s="21">
        <v>1946</v>
      </c>
      <c r="N26" s="21">
        <v>5</v>
      </c>
      <c r="O26" s="21" t="s">
        <v>118</v>
      </c>
    </row>
    <row r="27" spans="1:24" ht="17.25" customHeight="1">
      <c r="A27" s="23" t="s">
        <v>120</v>
      </c>
      <c r="B27" s="24">
        <v>56797</v>
      </c>
      <c r="C27" s="26">
        <v>1.8</v>
      </c>
      <c r="D27" s="26">
        <v>13</v>
      </c>
      <c r="E27" s="27">
        <v>8003</v>
      </c>
      <c r="F27" s="26">
        <v>43.4</v>
      </c>
      <c r="G27" s="26">
        <v>16.600000000000001</v>
      </c>
      <c r="H27" s="26">
        <v>12.5</v>
      </c>
      <c r="I27" s="26">
        <v>1.4</v>
      </c>
      <c r="J27" s="26">
        <v>5.2</v>
      </c>
      <c r="K27" s="26">
        <v>5.3</v>
      </c>
      <c r="L27" s="26">
        <v>63.9</v>
      </c>
      <c r="M27" s="28">
        <v>4000</v>
      </c>
      <c r="N27" s="28">
        <v>7</v>
      </c>
      <c r="O27" s="28" t="s">
        <v>66</v>
      </c>
      <c r="P27" s="29"/>
      <c r="Q27" s="29"/>
      <c r="R27" s="29"/>
      <c r="S27" s="29"/>
      <c r="T27" s="29"/>
      <c r="U27" s="29"/>
      <c r="V27" s="29"/>
      <c r="W27" s="29"/>
      <c r="X27" s="29"/>
    </row>
    <row r="28" spans="1:24" ht="17.25" customHeight="1">
      <c r="A28" s="33" t="s">
        <v>122</v>
      </c>
      <c r="B28" s="34">
        <v>62212</v>
      </c>
      <c r="C28" s="35">
        <v>2.8</v>
      </c>
      <c r="D28" s="35">
        <v>11</v>
      </c>
      <c r="E28" s="38">
        <v>5327</v>
      </c>
      <c r="F28" s="35">
        <v>37.700000000000003</v>
      </c>
      <c r="G28" s="35">
        <v>2.2999999999999998</v>
      </c>
      <c r="H28" s="35">
        <v>15.4</v>
      </c>
      <c r="I28" s="35">
        <v>3.3</v>
      </c>
      <c r="J28" s="35">
        <v>2.4</v>
      </c>
      <c r="K28" s="35">
        <v>5.8</v>
      </c>
      <c r="L28" s="35">
        <v>76.400000000000006</v>
      </c>
      <c r="M28" s="36">
        <v>1903</v>
      </c>
      <c r="N28" s="36">
        <v>4</v>
      </c>
      <c r="O28" s="36" t="s">
        <v>46</v>
      </c>
      <c r="P28" s="37"/>
      <c r="Q28" s="37"/>
      <c r="R28" s="37"/>
      <c r="S28" s="37"/>
      <c r="T28" s="37"/>
      <c r="U28" s="37"/>
      <c r="V28" s="37"/>
      <c r="W28" s="37"/>
      <c r="X28" s="37"/>
    </row>
    <row r="29" spans="1:24" ht="12">
      <c r="A29" s="17" t="s">
        <v>125</v>
      </c>
      <c r="B29" s="19">
        <v>45869</v>
      </c>
      <c r="C29" s="17">
        <v>8.8000000000000007</v>
      </c>
      <c r="D29" s="17">
        <v>45</v>
      </c>
      <c r="E29" s="32">
        <v>25415</v>
      </c>
      <c r="F29" s="17">
        <v>57.9</v>
      </c>
      <c r="G29" s="17">
        <v>16.3</v>
      </c>
      <c r="H29" s="17">
        <v>42.9</v>
      </c>
      <c r="I29" s="17">
        <v>6.7</v>
      </c>
      <c r="J29" s="17">
        <v>4.3</v>
      </c>
      <c r="K29" s="17">
        <v>32.799999999999997</v>
      </c>
      <c r="L29" s="17">
        <v>29.6</v>
      </c>
      <c r="M29" s="17">
        <v>2888</v>
      </c>
      <c r="N29" s="17">
        <v>5</v>
      </c>
      <c r="O29" s="17" t="s">
        <v>126</v>
      </c>
      <c r="P29" s="20"/>
      <c r="Q29" s="20"/>
      <c r="R29" s="20"/>
      <c r="S29" s="20"/>
      <c r="T29" s="20"/>
      <c r="U29" s="20"/>
      <c r="V29" s="20"/>
      <c r="W29" s="20"/>
      <c r="X29" s="20"/>
    </row>
    <row r="30" spans="1:24" ht="12">
      <c r="A30" s="39" t="s">
        <v>128</v>
      </c>
      <c r="B30" s="41">
        <f t="shared" ref="B30:N30" si="0">AVERAGE(B3:B29)</f>
        <v>54725.538461538461</v>
      </c>
      <c r="C30" s="43">
        <f t="shared" si="0"/>
        <v>2.4499999999999997</v>
      </c>
      <c r="D30" s="43">
        <f t="shared" si="0"/>
        <v>17.23076923076923</v>
      </c>
      <c r="E30" s="43">
        <f t="shared" si="0"/>
        <v>9573.2692307692305</v>
      </c>
      <c r="F30" s="43">
        <f t="shared" si="0"/>
        <v>50.530769230769238</v>
      </c>
      <c r="G30" s="43">
        <f t="shared" si="0"/>
        <v>10.319230769230769</v>
      </c>
      <c r="H30" s="43">
        <f t="shared" si="0"/>
        <v>39.226923076923072</v>
      </c>
      <c r="I30" s="43">
        <f t="shared" si="0"/>
        <v>6.2192307692307685</v>
      </c>
      <c r="J30" s="43">
        <f t="shared" si="0"/>
        <v>3.8961538461538465</v>
      </c>
      <c r="K30" s="43">
        <f t="shared" si="0"/>
        <v>17.45</v>
      </c>
      <c r="L30" s="43">
        <f t="shared" si="0"/>
        <v>40.073076923076918</v>
      </c>
      <c r="M30" s="43">
        <f t="shared" si="0"/>
        <v>5601.5</v>
      </c>
      <c r="N30" s="43">
        <f t="shared" si="0"/>
        <v>9.5769230769230766</v>
      </c>
      <c r="O30" s="43"/>
      <c r="P30" s="43"/>
      <c r="Q30" s="43"/>
      <c r="R30" s="43"/>
      <c r="S30" s="43"/>
      <c r="T30" s="43"/>
      <c r="U30" s="43"/>
      <c r="V30" s="43"/>
      <c r="W30" s="43"/>
      <c r="X30" s="43"/>
    </row>
    <row r="31" spans="1:24" ht="12">
      <c r="A31" s="39" t="s">
        <v>129</v>
      </c>
      <c r="B31" s="43"/>
      <c r="C31" s="39">
        <v>2.5</v>
      </c>
      <c r="D31" s="39">
        <v>17</v>
      </c>
      <c r="E31" s="46">
        <v>9573</v>
      </c>
      <c r="F31" s="39">
        <v>50.5</v>
      </c>
      <c r="G31" s="39">
        <v>10.3</v>
      </c>
      <c r="H31" s="39">
        <v>39.200000000000003</v>
      </c>
      <c r="I31" s="39">
        <v>6.2</v>
      </c>
      <c r="J31" s="39">
        <v>3.9</v>
      </c>
      <c r="K31" s="39">
        <v>17.5</v>
      </c>
      <c r="L31" s="39">
        <v>40</v>
      </c>
      <c r="M31" s="39">
        <v>5602</v>
      </c>
      <c r="N31" s="47">
        <v>4.8611111111111112E-2</v>
      </c>
      <c r="O31" s="43"/>
      <c r="P31" s="43"/>
      <c r="Q31" s="43"/>
      <c r="R31" s="43"/>
      <c r="S31" s="43"/>
      <c r="T31" s="43"/>
      <c r="U31" s="43"/>
      <c r="V31" s="43"/>
      <c r="W31" s="43"/>
      <c r="X31" s="43"/>
    </row>
    <row r="32" spans="1:24" ht="12">
      <c r="B32" s="49"/>
      <c r="C32" s="49"/>
    </row>
    <row r="33" spans="2:3" ht="12">
      <c r="B33" s="52" t="str">
        <f>HYPERLINK("https://www.bostonglobe.com/metro/2018/12/11/full-list-massachusetts-median-household-incomes-town/eZpgJkpB1uF2FVmpM4O8XO/story.html","data source")</f>
        <v>data source</v>
      </c>
      <c r="C33" s="52" t="str">
        <f>HYPERLINK("http://profiles.doe.mass.edu/state_report/teacherbyracegender.aspx","data source")</f>
        <v>data source</v>
      </c>
    </row>
    <row r="34" spans="2:3" ht="9.75" customHeight="1">
      <c r="B34" s="49"/>
      <c r="C34" s="49"/>
    </row>
    <row r="35" spans="2:3" ht="12">
      <c r="C35" s="21" t="s">
        <v>133</v>
      </c>
    </row>
    <row r="39" spans="2:3" ht="12">
      <c r="C39" s="21" t="s">
        <v>134</v>
      </c>
    </row>
    <row r="40" spans="2:3" ht="12">
      <c r="C40" s="21" t="s">
        <v>135</v>
      </c>
    </row>
    <row r="41" spans="2:3" ht="12">
      <c r="C41" s="21" t="s">
        <v>136</v>
      </c>
    </row>
  </sheetData>
  <pageMargins left="0.75" right="0.75" top="1" bottom="1" header="0.5" footer="0.5"/>
  <tableParts count="1">
    <tablePart r:id="rId1"/>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X41"/>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4.5" defaultRowHeight="15.75" customHeight="1" x14ac:dyDescent="0"/>
  <cols>
    <col min="3" max="3" width="8.5" customWidth="1"/>
    <col min="4" max="4" width="9.5" customWidth="1"/>
    <col min="5" max="6" width="7.5" customWidth="1"/>
    <col min="7" max="7" width="5.83203125" customWidth="1"/>
    <col min="8" max="8" width="7.33203125" customWidth="1"/>
    <col min="9" max="9" width="6.6640625" customWidth="1"/>
    <col min="10" max="10" width="5.1640625" customWidth="1"/>
    <col min="11" max="11" width="5.5" customWidth="1"/>
    <col min="12" max="12" width="7.33203125" customWidth="1"/>
    <col min="13" max="13" width="9.5" customWidth="1"/>
    <col min="14" max="14" width="6.83203125" customWidth="1"/>
    <col min="15" max="15" width="8.1640625" customWidth="1"/>
  </cols>
  <sheetData>
    <row r="1" spans="1:24" ht="13">
      <c r="A1" s="2" t="s">
        <v>0</v>
      </c>
      <c r="B1" s="2" t="s">
        <v>2</v>
      </c>
      <c r="C1" s="2" t="s">
        <v>3</v>
      </c>
      <c r="D1" s="2" t="s">
        <v>4</v>
      </c>
      <c r="E1" s="2" t="s">
        <v>5</v>
      </c>
      <c r="F1" s="2" t="s">
        <v>6</v>
      </c>
      <c r="G1" s="2" t="s">
        <v>7</v>
      </c>
      <c r="H1" s="2" t="s">
        <v>8</v>
      </c>
      <c r="I1" s="2" t="s">
        <v>9</v>
      </c>
      <c r="J1" s="2" t="s">
        <v>10</v>
      </c>
      <c r="K1" s="2" t="s">
        <v>11</v>
      </c>
      <c r="L1" s="2" t="s">
        <v>12</v>
      </c>
      <c r="M1" s="4" t="s">
        <v>13</v>
      </c>
      <c r="N1" s="4" t="s">
        <v>15</v>
      </c>
      <c r="O1" s="4" t="s">
        <v>16</v>
      </c>
      <c r="P1" s="6"/>
      <c r="Q1" s="6"/>
      <c r="R1" s="6"/>
      <c r="S1" s="6"/>
      <c r="T1" s="6"/>
      <c r="U1" s="6"/>
      <c r="V1" s="6"/>
      <c r="W1" s="6"/>
      <c r="X1" s="6"/>
    </row>
    <row r="2" spans="1:24" ht="12">
      <c r="A2" s="8" t="s">
        <v>17</v>
      </c>
      <c r="B2" s="10">
        <v>74167</v>
      </c>
      <c r="C2" s="8">
        <v>628</v>
      </c>
      <c r="D2" s="8">
        <v>1852</v>
      </c>
      <c r="E2" s="13" t="str">
        <f>HYPERLINK("http://profiles.doe.mass.edu/statereport/schoolattendingchildren.aspx","906624")</f>
        <v>906624</v>
      </c>
      <c r="F2" s="8">
        <v>31.2</v>
      </c>
      <c r="G2" s="8">
        <v>9.1999999999999993</v>
      </c>
      <c r="H2" s="8">
        <v>20.8</v>
      </c>
      <c r="I2" s="8">
        <v>7</v>
      </c>
      <c r="J2" s="8">
        <v>3.8</v>
      </c>
      <c r="K2" s="8">
        <v>10.5</v>
      </c>
      <c r="L2" s="8">
        <v>59</v>
      </c>
      <c r="M2" s="8" t="s">
        <v>27</v>
      </c>
      <c r="N2" s="8" t="s">
        <v>28</v>
      </c>
      <c r="O2" s="8" t="s">
        <v>29</v>
      </c>
      <c r="P2" s="15"/>
      <c r="Q2" s="15"/>
      <c r="R2" s="15"/>
      <c r="S2" s="15"/>
      <c r="T2" s="15"/>
      <c r="U2" s="15"/>
      <c r="V2" s="15"/>
      <c r="W2" s="15"/>
      <c r="X2" s="15"/>
    </row>
    <row r="3" spans="1:24" ht="12">
      <c r="A3" s="17" t="s">
        <v>31</v>
      </c>
      <c r="B3" s="19">
        <v>70136</v>
      </c>
      <c r="C3" s="17">
        <v>1</v>
      </c>
      <c r="D3" s="17">
        <v>11</v>
      </c>
      <c r="E3" s="17">
        <v>5946</v>
      </c>
      <c r="F3" s="17">
        <v>30.3</v>
      </c>
      <c r="G3" s="17">
        <v>6.3</v>
      </c>
      <c r="H3" s="17">
        <v>14.8</v>
      </c>
      <c r="I3" s="17">
        <v>4.7</v>
      </c>
      <c r="J3" s="17">
        <v>6.2</v>
      </c>
      <c r="K3" s="17">
        <v>5.9</v>
      </c>
      <c r="L3" s="17">
        <v>67.7</v>
      </c>
      <c r="M3" s="17">
        <v>5964</v>
      </c>
      <c r="N3" s="17">
        <v>11</v>
      </c>
      <c r="O3" s="17" t="s">
        <v>38</v>
      </c>
      <c r="P3" s="20"/>
      <c r="Q3" s="20"/>
      <c r="R3" s="20"/>
      <c r="S3" s="20"/>
      <c r="T3" s="20"/>
      <c r="U3" s="20"/>
      <c r="V3" s="20"/>
      <c r="W3" s="20"/>
      <c r="X3" s="20"/>
    </row>
    <row r="4" spans="1:24" ht="12">
      <c r="A4" s="21" t="s">
        <v>42</v>
      </c>
      <c r="B4" s="22">
        <v>66864</v>
      </c>
      <c r="C4" s="21">
        <v>2</v>
      </c>
      <c r="D4" s="21">
        <v>8</v>
      </c>
      <c r="E4" s="21">
        <v>4791</v>
      </c>
      <c r="F4" s="21">
        <v>31.9</v>
      </c>
      <c r="G4" s="21">
        <v>7.8</v>
      </c>
      <c r="H4" s="21">
        <v>15</v>
      </c>
      <c r="I4" s="21">
        <v>1.9</v>
      </c>
      <c r="J4" s="21">
        <v>5.3</v>
      </c>
      <c r="K4" s="21">
        <v>10.1</v>
      </c>
      <c r="L4" s="21">
        <v>69.400000000000006</v>
      </c>
      <c r="M4" s="21">
        <v>2396</v>
      </c>
      <c r="N4" s="21">
        <v>4</v>
      </c>
      <c r="O4" s="21" t="s">
        <v>46</v>
      </c>
    </row>
    <row r="5" spans="1:24" ht="12">
      <c r="A5" s="23" t="s">
        <v>48</v>
      </c>
      <c r="B5" s="24">
        <v>62021</v>
      </c>
      <c r="C5" s="26">
        <v>9</v>
      </c>
      <c r="D5" s="26">
        <v>117</v>
      </c>
      <c r="E5" s="27">
        <v>51433</v>
      </c>
      <c r="F5" s="26">
        <v>56.5</v>
      </c>
      <c r="G5" s="26">
        <v>30.9</v>
      </c>
      <c r="H5" s="26">
        <v>42.1</v>
      </c>
      <c r="I5" s="26">
        <v>8.9</v>
      </c>
      <c r="J5" s="26">
        <v>3.1</v>
      </c>
      <c r="K5" s="26">
        <v>32.1</v>
      </c>
      <c r="L5" s="26">
        <v>14.6</v>
      </c>
      <c r="M5" s="28">
        <v>5715</v>
      </c>
      <c r="N5" s="28">
        <v>13</v>
      </c>
      <c r="O5" s="23" t="s">
        <v>56</v>
      </c>
      <c r="P5" s="29"/>
      <c r="Q5" s="29"/>
      <c r="R5" s="29"/>
      <c r="S5" s="29"/>
      <c r="T5" s="29"/>
      <c r="U5" s="29"/>
      <c r="V5" s="29"/>
      <c r="W5" s="29"/>
      <c r="X5" s="29"/>
    </row>
    <row r="6" spans="1:24" ht="12">
      <c r="A6" s="21" t="s">
        <v>57</v>
      </c>
      <c r="B6" s="22">
        <v>52393</v>
      </c>
      <c r="C6" s="21">
        <v>2</v>
      </c>
      <c r="D6" s="21">
        <v>23</v>
      </c>
      <c r="E6" s="30">
        <v>16349</v>
      </c>
      <c r="F6" s="21">
        <v>54</v>
      </c>
      <c r="G6" s="21">
        <v>59.4</v>
      </c>
      <c r="H6" s="21">
        <v>15.8</v>
      </c>
      <c r="I6" s="21">
        <v>2</v>
      </c>
      <c r="J6" s="21">
        <v>4.5</v>
      </c>
      <c r="K6" s="21">
        <v>25.4</v>
      </c>
      <c r="L6" s="21">
        <v>17.7</v>
      </c>
      <c r="M6" s="21">
        <v>8175</v>
      </c>
      <c r="N6" s="21">
        <v>12</v>
      </c>
      <c r="O6" s="21" t="s">
        <v>38</v>
      </c>
    </row>
    <row r="7" spans="1:24" ht="12">
      <c r="A7" s="17" t="s">
        <v>61</v>
      </c>
      <c r="B7" s="19">
        <v>51839</v>
      </c>
      <c r="C7" s="17">
        <v>1</v>
      </c>
      <c r="D7" s="17">
        <v>10</v>
      </c>
      <c r="E7" s="17">
        <v>6088</v>
      </c>
      <c r="F7" s="17">
        <v>62.5</v>
      </c>
      <c r="G7" s="17">
        <v>5</v>
      </c>
      <c r="H7" s="17">
        <v>86.6</v>
      </c>
      <c r="I7" s="17">
        <v>1</v>
      </c>
      <c r="J7" s="17">
        <v>0.8</v>
      </c>
      <c r="K7" s="17">
        <v>37.799999999999997</v>
      </c>
      <c r="L7" s="17">
        <v>6.5</v>
      </c>
      <c r="M7" s="17">
        <v>6088</v>
      </c>
      <c r="N7" s="17">
        <v>10</v>
      </c>
      <c r="O7" s="17" t="s">
        <v>62</v>
      </c>
      <c r="P7" s="20"/>
      <c r="Q7" s="20"/>
      <c r="R7" s="20"/>
      <c r="S7" s="20"/>
      <c r="T7" s="20"/>
      <c r="U7" s="20"/>
      <c r="V7" s="20"/>
      <c r="W7" s="20"/>
      <c r="X7" s="20"/>
    </row>
    <row r="8" spans="1:24" ht="12">
      <c r="A8" s="21" t="s">
        <v>65</v>
      </c>
      <c r="B8" s="22">
        <v>48866</v>
      </c>
      <c r="C8" s="21">
        <v>2.1</v>
      </c>
      <c r="D8" s="21">
        <v>15</v>
      </c>
      <c r="E8" s="21">
        <v>7392</v>
      </c>
      <c r="F8" s="21">
        <v>52.2</v>
      </c>
      <c r="G8" s="21">
        <v>4.2</v>
      </c>
      <c r="H8" s="21">
        <v>38.200000000000003</v>
      </c>
      <c r="I8" s="21">
        <v>2.1</v>
      </c>
      <c r="J8" s="21">
        <v>3.1</v>
      </c>
      <c r="K8" s="21">
        <v>6</v>
      </c>
      <c r="L8" s="21">
        <v>52.3</v>
      </c>
      <c r="M8" s="21">
        <v>3696</v>
      </c>
      <c r="N8" s="21">
        <v>8</v>
      </c>
      <c r="O8" s="21" t="s">
        <v>66</v>
      </c>
    </row>
    <row r="9" spans="1:24" ht="12">
      <c r="A9" s="17" t="s">
        <v>67</v>
      </c>
      <c r="B9" s="19">
        <v>57254</v>
      </c>
      <c r="C9" s="17">
        <v>1</v>
      </c>
      <c r="D9" s="17">
        <v>9</v>
      </c>
      <c r="E9" s="17">
        <v>7107</v>
      </c>
      <c r="F9" s="17">
        <v>48.1</v>
      </c>
      <c r="G9" s="17">
        <v>16.399999999999999</v>
      </c>
      <c r="H9" s="17">
        <v>54.4</v>
      </c>
      <c r="I9" s="17">
        <v>5.0999999999999996</v>
      </c>
      <c r="J9" s="17">
        <v>1.7</v>
      </c>
      <c r="K9" s="17">
        <v>25</v>
      </c>
      <c r="L9" s="17">
        <v>22</v>
      </c>
      <c r="M9" s="17">
        <v>7107</v>
      </c>
      <c r="N9" s="17">
        <v>9</v>
      </c>
      <c r="O9" s="17" t="s">
        <v>70</v>
      </c>
      <c r="P9" s="20"/>
      <c r="Q9" s="20"/>
      <c r="R9" s="20"/>
      <c r="S9" s="20"/>
      <c r="T9" s="20"/>
      <c r="U9" s="20"/>
      <c r="V9" s="20"/>
      <c r="W9" s="20"/>
      <c r="X9" s="20"/>
    </row>
    <row r="10" spans="1:24" ht="12">
      <c r="A10" s="21" t="s">
        <v>71</v>
      </c>
      <c r="B10" s="22">
        <v>39328</v>
      </c>
      <c r="C10" s="21">
        <v>1</v>
      </c>
      <c r="D10" s="21">
        <v>16</v>
      </c>
      <c r="E10" s="30">
        <v>10120</v>
      </c>
      <c r="F10" s="21">
        <v>67.099999999999994</v>
      </c>
      <c r="G10" s="21">
        <v>8.4</v>
      </c>
      <c r="H10" s="21">
        <v>27.5</v>
      </c>
      <c r="I10" s="21">
        <v>3.9</v>
      </c>
      <c r="J10" s="21">
        <v>8.6999999999999993</v>
      </c>
      <c r="K10" s="21">
        <v>16.399999999999999</v>
      </c>
      <c r="L10" s="21">
        <v>51.3</v>
      </c>
      <c r="M10" s="30">
        <v>10120</v>
      </c>
      <c r="N10" s="21">
        <v>16</v>
      </c>
      <c r="O10" s="21" t="s">
        <v>72</v>
      </c>
    </row>
    <row r="11" spans="1:24" ht="12">
      <c r="A11" s="17" t="s">
        <v>73</v>
      </c>
      <c r="B11" s="19">
        <v>51412</v>
      </c>
      <c r="C11" s="17">
        <v>1</v>
      </c>
      <c r="D11" s="17">
        <v>8</v>
      </c>
      <c r="E11" s="17">
        <v>5362</v>
      </c>
      <c r="F11" s="17">
        <v>60.9</v>
      </c>
      <c r="G11" s="17">
        <v>6.5</v>
      </c>
      <c r="H11" s="17">
        <v>51.8</v>
      </c>
      <c r="I11" s="17">
        <v>4.8</v>
      </c>
      <c r="J11" s="17">
        <v>7.3</v>
      </c>
      <c r="K11" s="17">
        <v>15.6</v>
      </c>
      <c r="L11" s="17">
        <v>29.6</v>
      </c>
      <c r="M11" s="17">
        <v>5362</v>
      </c>
      <c r="N11" s="17">
        <v>8</v>
      </c>
      <c r="O11" s="17" t="s">
        <v>76</v>
      </c>
      <c r="P11" s="20"/>
      <c r="Q11" s="20"/>
      <c r="R11" s="20"/>
      <c r="S11" s="20"/>
      <c r="T11" s="20"/>
      <c r="U11" s="20"/>
      <c r="V11" s="20"/>
      <c r="W11" s="20"/>
      <c r="X11" s="20"/>
    </row>
    <row r="12" spans="1:24" ht="12">
      <c r="A12" s="21" t="s">
        <v>77</v>
      </c>
      <c r="B12" s="22">
        <v>65926</v>
      </c>
      <c r="C12" s="21">
        <v>0</v>
      </c>
      <c r="D12" s="21">
        <v>17</v>
      </c>
      <c r="E12" s="21">
        <v>8047</v>
      </c>
      <c r="F12" s="21">
        <v>45.5</v>
      </c>
      <c r="G12" s="21">
        <v>4.4000000000000004</v>
      </c>
      <c r="H12" s="21">
        <v>36.9</v>
      </c>
      <c r="I12" s="21">
        <v>1.7</v>
      </c>
      <c r="J12" s="21">
        <v>2.1</v>
      </c>
      <c r="K12" s="21">
        <v>9.5</v>
      </c>
      <c r="L12" s="21">
        <v>54.5</v>
      </c>
      <c r="M12" s="21">
        <v>8047</v>
      </c>
      <c r="N12" s="21">
        <v>17</v>
      </c>
      <c r="O12" s="21" t="s">
        <v>80</v>
      </c>
    </row>
    <row r="13" spans="1:24" ht="12">
      <c r="A13" s="17" t="s">
        <v>81</v>
      </c>
      <c r="B13" s="19">
        <v>37954</v>
      </c>
      <c r="C13" s="17">
        <v>1</v>
      </c>
      <c r="D13" s="17">
        <v>12</v>
      </c>
      <c r="E13" s="17">
        <v>5241</v>
      </c>
      <c r="F13" s="17">
        <v>77.8</v>
      </c>
      <c r="G13" s="17">
        <v>3.1</v>
      </c>
      <c r="H13" s="17">
        <v>81</v>
      </c>
      <c r="I13" s="17">
        <v>0.8</v>
      </c>
      <c r="J13" s="17">
        <v>1.2</v>
      </c>
      <c r="K13" s="17">
        <v>22.4</v>
      </c>
      <c r="L13" s="17">
        <v>13.8</v>
      </c>
      <c r="M13" s="17">
        <v>5241</v>
      </c>
      <c r="N13" s="17">
        <v>12</v>
      </c>
      <c r="O13" s="17" t="s">
        <v>83</v>
      </c>
      <c r="P13" s="20"/>
      <c r="Q13" s="20"/>
      <c r="R13" s="20"/>
      <c r="S13" s="20"/>
      <c r="T13" s="20"/>
      <c r="U13" s="20"/>
      <c r="V13" s="20"/>
      <c r="W13" s="20"/>
      <c r="X13" s="20"/>
    </row>
    <row r="14" spans="1:24" ht="12">
      <c r="A14" s="21" t="s">
        <v>84</v>
      </c>
      <c r="B14" s="22">
        <v>39627</v>
      </c>
      <c r="C14" s="21">
        <v>1</v>
      </c>
      <c r="D14" s="21">
        <v>25</v>
      </c>
      <c r="E14" s="30">
        <v>13658</v>
      </c>
      <c r="F14" s="21">
        <v>63.3</v>
      </c>
      <c r="G14" s="21">
        <v>1.3</v>
      </c>
      <c r="H14" s="21">
        <v>93.4</v>
      </c>
      <c r="I14" s="21">
        <v>1.2</v>
      </c>
      <c r="J14" s="21">
        <v>0.4</v>
      </c>
      <c r="K14" s="21">
        <v>35.9</v>
      </c>
      <c r="L14" s="21">
        <v>3.7</v>
      </c>
      <c r="M14" s="30">
        <v>13658</v>
      </c>
      <c r="N14" s="21">
        <v>25</v>
      </c>
      <c r="O14" s="21" t="s">
        <v>85</v>
      </c>
    </row>
    <row r="15" spans="1:24" ht="12">
      <c r="A15" s="17" t="s">
        <v>86</v>
      </c>
      <c r="B15" s="19">
        <v>57610</v>
      </c>
      <c r="C15" s="17">
        <v>0</v>
      </c>
      <c r="D15" s="17">
        <v>12</v>
      </c>
      <c r="E15" s="17">
        <v>6027</v>
      </c>
      <c r="F15" s="17">
        <v>38.6</v>
      </c>
      <c r="G15" s="17">
        <v>8.1999999999999993</v>
      </c>
      <c r="H15" s="17">
        <v>34.9</v>
      </c>
      <c r="I15" s="17">
        <v>3.2</v>
      </c>
      <c r="J15" s="17">
        <v>4.2</v>
      </c>
      <c r="K15" s="17">
        <v>11.9</v>
      </c>
      <c r="L15" s="17">
        <v>49.3</v>
      </c>
      <c r="M15" s="17">
        <v>6027</v>
      </c>
      <c r="N15" s="17">
        <v>12</v>
      </c>
      <c r="O15" s="17" t="s">
        <v>80</v>
      </c>
      <c r="P15" s="20"/>
      <c r="Q15" s="20"/>
      <c r="R15" s="20"/>
      <c r="S15" s="20"/>
      <c r="T15" s="20"/>
      <c r="U15" s="20"/>
      <c r="V15" s="20"/>
      <c r="W15" s="20"/>
      <c r="X15" s="20"/>
    </row>
    <row r="16" spans="1:24" ht="12">
      <c r="A16" s="21" t="s">
        <v>88</v>
      </c>
      <c r="B16" s="22">
        <v>48581</v>
      </c>
      <c r="C16" s="21">
        <v>1</v>
      </c>
      <c r="D16" s="21">
        <v>27</v>
      </c>
      <c r="E16" s="30">
        <v>14548</v>
      </c>
      <c r="F16" s="21">
        <v>53.8</v>
      </c>
      <c r="G16" s="21">
        <v>7.9</v>
      </c>
      <c r="H16" s="21">
        <v>33.1</v>
      </c>
      <c r="I16" s="21">
        <v>28.7</v>
      </c>
      <c r="J16" s="21">
        <v>3.9</v>
      </c>
      <c r="K16" s="21">
        <v>23.7</v>
      </c>
      <c r="L16" s="21">
        <v>26.4</v>
      </c>
      <c r="M16" s="30">
        <v>14548</v>
      </c>
      <c r="N16" s="21">
        <v>27</v>
      </c>
      <c r="O16" s="21" t="s">
        <v>85</v>
      </c>
    </row>
    <row r="17" spans="1:24" ht="12">
      <c r="A17" s="17" t="s">
        <v>91</v>
      </c>
      <c r="B17" s="19">
        <v>53513</v>
      </c>
      <c r="C17" s="17">
        <v>6.2</v>
      </c>
      <c r="D17" s="17">
        <v>26</v>
      </c>
      <c r="E17" s="32">
        <v>15751</v>
      </c>
      <c r="F17" s="17">
        <v>56.7</v>
      </c>
      <c r="G17" s="17">
        <v>9.1999999999999993</v>
      </c>
      <c r="H17" s="17">
        <v>63</v>
      </c>
      <c r="I17" s="17">
        <v>8.5</v>
      </c>
      <c r="J17" s="17">
        <v>3.5</v>
      </c>
      <c r="K17" s="17">
        <v>25</v>
      </c>
      <c r="L17" s="17">
        <v>15.4</v>
      </c>
      <c r="M17" s="17">
        <v>2658</v>
      </c>
      <c r="N17" s="17">
        <v>4</v>
      </c>
      <c r="O17" s="17" t="s">
        <v>94</v>
      </c>
      <c r="P17" s="20"/>
      <c r="Q17" s="20"/>
      <c r="R17" s="20"/>
      <c r="S17" s="20"/>
      <c r="T17" s="20"/>
      <c r="U17" s="20"/>
      <c r="V17" s="20"/>
      <c r="W17" s="20"/>
      <c r="X17" s="20"/>
    </row>
    <row r="18" spans="1:24" ht="12">
      <c r="A18" s="21" t="s">
        <v>95</v>
      </c>
      <c r="B18" s="22">
        <v>62361</v>
      </c>
      <c r="C18" s="21">
        <v>1</v>
      </c>
      <c r="D18" s="21">
        <v>7</v>
      </c>
      <c r="E18" s="21">
        <v>6564</v>
      </c>
      <c r="F18" s="21">
        <v>43.5</v>
      </c>
      <c r="G18" s="21">
        <v>19.3</v>
      </c>
      <c r="H18" s="21">
        <v>24.7</v>
      </c>
      <c r="I18" s="21">
        <v>23.2</v>
      </c>
      <c r="J18" s="21">
        <v>4.2</v>
      </c>
      <c r="K18" s="21">
        <v>19.899999999999999</v>
      </c>
      <c r="L18" s="21">
        <v>28.4</v>
      </c>
      <c r="M18" s="21">
        <v>6564</v>
      </c>
      <c r="N18" s="21">
        <v>7</v>
      </c>
      <c r="O18" s="21" t="s">
        <v>66</v>
      </c>
    </row>
    <row r="19" spans="1:24" ht="12">
      <c r="A19" s="17" t="s">
        <v>96</v>
      </c>
      <c r="B19" s="19">
        <v>73492</v>
      </c>
      <c r="C19" s="17">
        <v>1</v>
      </c>
      <c r="D19" s="17">
        <v>5</v>
      </c>
      <c r="E19" s="17">
        <v>6927</v>
      </c>
      <c r="F19" s="17">
        <v>34.5</v>
      </c>
      <c r="G19" s="17">
        <v>2</v>
      </c>
      <c r="H19" s="17">
        <v>41.3</v>
      </c>
      <c r="I19" s="17">
        <v>3.9</v>
      </c>
      <c r="J19" s="17">
        <v>4.7</v>
      </c>
      <c r="K19" s="17">
        <v>9.4</v>
      </c>
      <c r="L19" s="17">
        <v>47.9</v>
      </c>
      <c r="M19" s="17">
        <v>6927</v>
      </c>
      <c r="N19" s="17">
        <v>5</v>
      </c>
      <c r="O19" s="17" t="s">
        <v>98</v>
      </c>
      <c r="P19" s="20"/>
      <c r="Q19" s="20"/>
      <c r="R19" s="20"/>
      <c r="S19" s="20"/>
      <c r="T19" s="20"/>
      <c r="U19" s="20"/>
      <c r="V19" s="20"/>
      <c r="W19" s="20"/>
      <c r="X19" s="20"/>
    </row>
    <row r="20" spans="1:24" ht="12">
      <c r="A20" s="21" t="s">
        <v>99</v>
      </c>
      <c r="B20" s="22">
        <v>40626</v>
      </c>
      <c r="C20" s="21">
        <v>4</v>
      </c>
      <c r="D20" s="21">
        <v>25</v>
      </c>
      <c r="E20" s="30">
        <v>12845</v>
      </c>
      <c r="F20" s="21">
        <v>66.099999999999994</v>
      </c>
      <c r="G20" s="21">
        <v>13.2</v>
      </c>
      <c r="H20" s="21">
        <v>40.299999999999997</v>
      </c>
      <c r="I20" s="21">
        <v>0.9</v>
      </c>
      <c r="J20" s="21">
        <v>5.3</v>
      </c>
      <c r="K20" s="21">
        <v>28.7</v>
      </c>
      <c r="L20" s="21">
        <v>39.799999999999997</v>
      </c>
      <c r="M20" s="21">
        <v>3222</v>
      </c>
      <c r="N20" s="21">
        <v>6</v>
      </c>
      <c r="O20" s="21" t="s">
        <v>100</v>
      </c>
    </row>
    <row r="21" spans="1:24" ht="12">
      <c r="A21" s="17" t="s">
        <v>101</v>
      </c>
      <c r="B21" s="19">
        <v>65085</v>
      </c>
      <c r="C21" s="17">
        <v>2</v>
      </c>
      <c r="D21" s="17">
        <v>10</v>
      </c>
      <c r="E21" s="17">
        <v>5973</v>
      </c>
      <c r="F21" s="17">
        <v>30.3</v>
      </c>
      <c r="G21" s="17">
        <v>3.5</v>
      </c>
      <c r="H21" s="17">
        <v>14.6</v>
      </c>
      <c r="I21" s="17">
        <v>1.8</v>
      </c>
      <c r="J21" s="17">
        <v>1.8</v>
      </c>
      <c r="K21" s="17">
        <v>8.9</v>
      </c>
      <c r="L21" s="17">
        <v>78.2</v>
      </c>
      <c r="M21" s="17">
        <v>2987</v>
      </c>
      <c r="N21" s="17">
        <v>5</v>
      </c>
      <c r="O21" s="17" t="s">
        <v>98</v>
      </c>
      <c r="P21" s="20"/>
      <c r="Q21" s="20"/>
      <c r="R21" s="20"/>
      <c r="S21" s="20"/>
      <c r="T21" s="20"/>
      <c r="U21" s="20"/>
      <c r="V21" s="20"/>
      <c r="W21" s="20"/>
      <c r="X21" s="20"/>
    </row>
    <row r="22" spans="1:24" ht="12">
      <c r="A22" s="33" t="s">
        <v>105</v>
      </c>
      <c r="B22" s="34">
        <v>46871</v>
      </c>
      <c r="C22" s="35">
        <v>4</v>
      </c>
      <c r="D22" s="35">
        <v>12</v>
      </c>
      <c r="E22" s="35">
        <v>5429</v>
      </c>
      <c r="F22" s="35">
        <v>51.2</v>
      </c>
      <c r="G22" s="35">
        <v>11.1</v>
      </c>
      <c r="H22" s="35">
        <v>14.5</v>
      </c>
      <c r="I22" s="35">
        <v>1.3</v>
      </c>
      <c r="J22" s="35">
        <v>8.9</v>
      </c>
      <c r="K22" s="35">
        <v>4.4000000000000004</v>
      </c>
      <c r="L22" s="35">
        <v>63.8</v>
      </c>
      <c r="M22" s="36">
        <v>1708</v>
      </c>
      <c r="N22" s="36">
        <v>3</v>
      </c>
      <c r="O22" s="36" t="s">
        <v>109</v>
      </c>
      <c r="P22" s="37"/>
      <c r="Q22" s="37"/>
      <c r="R22" s="37"/>
      <c r="S22" s="37"/>
      <c r="T22" s="37"/>
      <c r="U22" s="37"/>
      <c r="V22" s="37"/>
      <c r="W22" s="37"/>
      <c r="X22" s="37"/>
    </row>
    <row r="23" spans="1:24" ht="12">
      <c r="A23" s="17" t="s">
        <v>110</v>
      </c>
      <c r="B23" s="19">
        <v>71808</v>
      </c>
      <c r="C23" s="17">
        <v>3</v>
      </c>
      <c r="D23" s="17">
        <v>19</v>
      </c>
      <c r="E23" s="17">
        <v>9436</v>
      </c>
      <c r="F23" s="17">
        <v>34.5</v>
      </c>
      <c r="G23" s="17">
        <v>6.9</v>
      </c>
      <c r="H23" s="17">
        <v>6.1</v>
      </c>
      <c r="I23" s="17">
        <v>39.5</v>
      </c>
      <c r="J23" s="17">
        <v>3.1</v>
      </c>
      <c r="K23" s="17">
        <v>15.5</v>
      </c>
      <c r="L23" s="17">
        <v>43.8</v>
      </c>
      <c r="M23" s="17">
        <v>3145</v>
      </c>
      <c r="N23" s="17">
        <v>6</v>
      </c>
      <c r="O23" s="17" t="s">
        <v>100</v>
      </c>
      <c r="P23" s="20"/>
      <c r="Q23" s="20"/>
      <c r="R23" s="20"/>
      <c r="S23" s="20"/>
      <c r="T23" s="20"/>
      <c r="U23" s="20"/>
      <c r="V23" s="20"/>
      <c r="W23" s="20"/>
      <c r="X23" s="20"/>
    </row>
    <row r="24" spans="1:24" ht="12">
      <c r="A24" s="21" t="s">
        <v>113</v>
      </c>
      <c r="B24" s="22">
        <v>53794</v>
      </c>
      <c r="C24" s="21">
        <v>1</v>
      </c>
      <c r="D24" s="21">
        <v>11</v>
      </c>
      <c r="E24" s="21">
        <v>7544</v>
      </c>
      <c r="F24" s="21">
        <v>47.1</v>
      </c>
      <c r="G24" s="21">
        <v>3.4</v>
      </c>
      <c r="H24" s="21">
        <v>55.3</v>
      </c>
      <c r="I24" s="21">
        <v>4.7</v>
      </c>
      <c r="J24" s="21">
        <v>1.9</v>
      </c>
      <c r="K24" s="21">
        <v>22.6</v>
      </c>
      <c r="L24" s="21">
        <v>34.299999999999997</v>
      </c>
      <c r="M24" s="21">
        <v>7544</v>
      </c>
      <c r="N24" s="21">
        <v>11</v>
      </c>
      <c r="O24" s="21" t="s">
        <v>38</v>
      </c>
    </row>
    <row r="25" spans="1:24" ht="12">
      <c r="A25" s="17" t="s">
        <v>114</v>
      </c>
      <c r="B25" s="19">
        <v>65528</v>
      </c>
      <c r="C25" s="17">
        <v>1</v>
      </c>
      <c r="D25" s="17">
        <v>10</v>
      </c>
      <c r="E25" s="17">
        <v>3718</v>
      </c>
      <c r="F25" s="17">
        <v>48.2</v>
      </c>
      <c r="G25" s="17">
        <v>6.7</v>
      </c>
      <c r="H25" s="17">
        <v>39.299999999999997</v>
      </c>
      <c r="I25" s="17">
        <v>3.1</v>
      </c>
      <c r="J25" s="17">
        <v>4.8</v>
      </c>
      <c r="K25" s="17">
        <v>12.5</v>
      </c>
      <c r="L25" s="17">
        <v>46</v>
      </c>
      <c r="M25" s="17">
        <v>3718</v>
      </c>
      <c r="N25" s="17">
        <v>10</v>
      </c>
      <c r="O25" s="17" t="s">
        <v>62</v>
      </c>
      <c r="P25" s="20"/>
      <c r="Q25" s="20"/>
      <c r="R25" s="20"/>
      <c r="S25" s="20"/>
      <c r="T25" s="20"/>
      <c r="U25" s="20"/>
      <c r="V25" s="20"/>
      <c r="W25" s="20"/>
      <c r="X25" s="20"/>
    </row>
    <row r="26" spans="1:24" ht="12">
      <c r="A26" s="21" t="s">
        <v>117</v>
      </c>
      <c r="B26" s="22">
        <v>37118</v>
      </c>
      <c r="C26" s="21">
        <v>13</v>
      </c>
      <c r="D26" s="21">
        <v>61</v>
      </c>
      <c r="E26" s="30">
        <v>25297</v>
      </c>
      <c r="F26" s="21">
        <v>76.7</v>
      </c>
      <c r="G26" s="21">
        <v>18.899999999999999</v>
      </c>
      <c r="H26" s="21">
        <v>66.599999999999994</v>
      </c>
      <c r="I26" s="21">
        <v>2.2999999999999998</v>
      </c>
      <c r="J26" s="21">
        <v>1.8</v>
      </c>
      <c r="K26" s="21">
        <v>17.3</v>
      </c>
      <c r="L26" s="21">
        <v>10.199999999999999</v>
      </c>
      <c r="M26" s="21">
        <v>1946</v>
      </c>
      <c r="N26" s="21">
        <v>5</v>
      </c>
      <c r="O26" s="21" t="s">
        <v>118</v>
      </c>
    </row>
    <row r="27" spans="1:24" ht="17.25" customHeight="1">
      <c r="A27" s="23" t="s">
        <v>120</v>
      </c>
      <c r="B27" s="24">
        <v>56797</v>
      </c>
      <c r="C27" s="26">
        <v>1.8</v>
      </c>
      <c r="D27" s="26">
        <v>13</v>
      </c>
      <c r="E27" s="27">
        <v>8003</v>
      </c>
      <c r="F27" s="26">
        <v>43.4</v>
      </c>
      <c r="G27" s="26">
        <v>16.600000000000001</v>
      </c>
      <c r="H27" s="26">
        <v>12.5</v>
      </c>
      <c r="I27" s="26">
        <v>1.4</v>
      </c>
      <c r="J27" s="26">
        <v>5.2</v>
      </c>
      <c r="K27" s="26">
        <v>5.3</v>
      </c>
      <c r="L27" s="26">
        <v>63.9</v>
      </c>
      <c r="M27" s="28">
        <v>4000</v>
      </c>
      <c r="N27" s="28">
        <v>7</v>
      </c>
      <c r="O27" s="28" t="s">
        <v>66</v>
      </c>
      <c r="P27" s="29"/>
      <c r="Q27" s="29"/>
      <c r="R27" s="29"/>
      <c r="S27" s="29"/>
      <c r="T27" s="29"/>
      <c r="U27" s="29"/>
      <c r="V27" s="29"/>
      <c r="W27" s="29"/>
      <c r="X27" s="29"/>
    </row>
    <row r="28" spans="1:24" ht="17.25" customHeight="1">
      <c r="A28" s="33" t="s">
        <v>122</v>
      </c>
      <c r="B28" s="34">
        <v>62212</v>
      </c>
      <c r="C28" s="35">
        <v>2.8</v>
      </c>
      <c r="D28" s="35">
        <v>11</v>
      </c>
      <c r="E28" s="38">
        <v>5327</v>
      </c>
      <c r="F28" s="35">
        <v>37.700000000000003</v>
      </c>
      <c r="G28" s="35">
        <v>2.2999999999999998</v>
      </c>
      <c r="H28" s="35">
        <v>15.4</v>
      </c>
      <c r="I28" s="35">
        <v>3.3</v>
      </c>
      <c r="J28" s="35">
        <v>2.4</v>
      </c>
      <c r="K28" s="35">
        <v>5.8</v>
      </c>
      <c r="L28" s="35">
        <v>76.400000000000006</v>
      </c>
      <c r="M28" s="36">
        <v>1903</v>
      </c>
      <c r="N28" s="36">
        <v>4</v>
      </c>
      <c r="O28" s="36" t="s">
        <v>46</v>
      </c>
      <c r="P28" s="37"/>
      <c r="Q28" s="37"/>
      <c r="R28" s="37"/>
      <c r="S28" s="37"/>
      <c r="T28" s="37"/>
      <c r="U28" s="37"/>
      <c r="V28" s="37"/>
      <c r="W28" s="37"/>
      <c r="X28" s="37"/>
    </row>
    <row r="29" spans="1:24" ht="12">
      <c r="A29" s="17" t="s">
        <v>125</v>
      </c>
      <c r="B29" s="19">
        <v>45869</v>
      </c>
      <c r="C29" s="17">
        <v>8.8000000000000007</v>
      </c>
      <c r="D29" s="17">
        <v>45</v>
      </c>
      <c r="E29" s="32">
        <v>25415</v>
      </c>
      <c r="F29" s="17">
        <v>57.9</v>
      </c>
      <c r="G29" s="17">
        <v>16.3</v>
      </c>
      <c r="H29" s="17">
        <v>42.9</v>
      </c>
      <c r="I29" s="17">
        <v>6.7</v>
      </c>
      <c r="J29" s="17">
        <v>4.3</v>
      </c>
      <c r="K29" s="17">
        <v>32.799999999999997</v>
      </c>
      <c r="L29" s="17">
        <v>29.6</v>
      </c>
      <c r="M29" s="17">
        <v>2888</v>
      </c>
      <c r="N29" s="17">
        <v>5</v>
      </c>
      <c r="O29" s="17" t="s">
        <v>126</v>
      </c>
      <c r="P29" s="20"/>
      <c r="Q29" s="20"/>
      <c r="R29" s="20"/>
      <c r="S29" s="20"/>
      <c r="T29" s="20"/>
      <c r="U29" s="20"/>
      <c r="V29" s="20"/>
      <c r="W29" s="20"/>
      <c r="X29" s="20"/>
    </row>
    <row r="30" spans="1:24" ht="12">
      <c r="A30" s="39" t="s">
        <v>128</v>
      </c>
      <c r="B30" s="41">
        <f t="shared" ref="B30:N30" si="0">AVERAGE(B3:B29)</f>
        <v>54995.740740740737</v>
      </c>
      <c r="C30" s="43">
        <f t="shared" si="0"/>
        <v>2.6925925925925922</v>
      </c>
      <c r="D30" s="43">
        <f t="shared" si="0"/>
        <v>20.925925925925927</v>
      </c>
      <c r="E30" s="43">
        <f t="shared" si="0"/>
        <v>11123.62962962963</v>
      </c>
      <c r="F30" s="43">
        <f t="shared" si="0"/>
        <v>50.75185185185186</v>
      </c>
      <c r="G30" s="43">
        <f t="shared" si="0"/>
        <v>11.081481481481482</v>
      </c>
      <c r="H30" s="43">
        <f t="shared" si="0"/>
        <v>39.333333333333336</v>
      </c>
      <c r="I30" s="43">
        <f t="shared" si="0"/>
        <v>6.3185185185185198</v>
      </c>
      <c r="J30" s="43">
        <f t="shared" si="0"/>
        <v>3.8666666666666667</v>
      </c>
      <c r="K30" s="43">
        <f t="shared" si="0"/>
        <v>17.992592592592594</v>
      </c>
      <c r="L30" s="43">
        <f t="shared" si="0"/>
        <v>39.129629629629619</v>
      </c>
      <c r="M30" s="43">
        <f t="shared" si="0"/>
        <v>5605.7037037037035</v>
      </c>
      <c r="N30" s="43">
        <f t="shared" si="0"/>
        <v>9.7037037037037042</v>
      </c>
      <c r="O30" s="43"/>
      <c r="P30" s="43"/>
      <c r="Q30" s="43"/>
      <c r="R30" s="43"/>
      <c r="S30" s="43"/>
      <c r="T30" s="43"/>
      <c r="U30" s="43"/>
      <c r="V30" s="43"/>
      <c r="W30" s="43"/>
      <c r="X30" s="43"/>
    </row>
    <row r="31" spans="1:24" ht="12">
      <c r="A31" s="39" t="s">
        <v>129</v>
      </c>
      <c r="B31" s="43"/>
      <c r="C31" s="39">
        <v>2.7</v>
      </c>
      <c r="D31" s="39">
        <v>21</v>
      </c>
      <c r="E31" s="46">
        <v>11124</v>
      </c>
      <c r="F31" s="39">
        <v>50.8</v>
      </c>
      <c r="G31" s="39">
        <v>11</v>
      </c>
      <c r="H31" s="39">
        <v>39.299999999999997</v>
      </c>
      <c r="I31" s="39">
        <v>6.3</v>
      </c>
      <c r="J31" s="39">
        <v>3.9</v>
      </c>
      <c r="K31" s="39">
        <v>18</v>
      </c>
      <c r="L31" s="39">
        <v>39</v>
      </c>
      <c r="M31" s="39">
        <v>5606</v>
      </c>
      <c r="N31" s="47">
        <v>4.8611111111111112E-2</v>
      </c>
      <c r="O31" s="43"/>
      <c r="P31" s="43"/>
      <c r="Q31" s="43"/>
      <c r="R31" s="43"/>
      <c r="S31" s="43"/>
      <c r="T31" s="43"/>
      <c r="U31" s="43"/>
      <c r="V31" s="43"/>
      <c r="W31" s="43"/>
      <c r="X31" s="43"/>
    </row>
    <row r="32" spans="1:24" ht="12">
      <c r="B32" s="49"/>
      <c r="C32" s="49"/>
    </row>
    <row r="33" spans="2:3" ht="12">
      <c r="B33" s="52" t="str">
        <f>HYPERLINK("https://www.bostonglobe.com/metro/2018/12/11/full-list-massachusetts-median-household-incomes-town/eZpgJkpB1uF2FVmpM4O8XO/story.html﻿","data source")</f>
        <v>data source</v>
      </c>
      <c r="C33" s="52" t="str">
        <f>HYPERLINK("http://profiles.doe.mass.edu/state_report/teacherbyracegender.aspx","data source")</f>
        <v>data source</v>
      </c>
    </row>
    <row r="34" spans="2:3" ht="9.75" customHeight="1">
      <c r="B34" s="49"/>
      <c r="C34" s="49"/>
    </row>
    <row r="35" spans="2:3" ht="12">
      <c r="C35" s="21" t="s">
        <v>133</v>
      </c>
    </row>
    <row r="39" spans="2:3" ht="12">
      <c r="C39" s="21" t="s">
        <v>134</v>
      </c>
    </row>
    <row r="40" spans="2:3" ht="12">
      <c r="C40" s="21" t="s">
        <v>137</v>
      </c>
    </row>
    <row r="41" spans="2:3" ht="12">
      <c r="C41" s="21"/>
    </row>
  </sheetData>
  <pageMargins left="0.75" right="0.75" top="1" bottom="1" header="0.5" footer="0.5"/>
  <tableParts count="1">
    <tablePart r:id="rId1"/>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K4"/>
  <sheetViews>
    <sheetView tabSelected="1" topLeftCell="A16" workbookViewId="0">
      <selection activeCell="J52" sqref="J52"/>
    </sheetView>
  </sheetViews>
  <sheetFormatPr baseColWidth="10" defaultColWidth="14.5" defaultRowHeight="15.75" customHeight="1" x14ac:dyDescent="0"/>
  <sheetData>
    <row r="1" spans="1:11" ht="15.75" customHeight="1">
      <c r="A1" s="87" t="s">
        <v>156</v>
      </c>
      <c r="B1" s="87" t="s">
        <v>157</v>
      </c>
      <c r="C1" s="87" t="s">
        <v>158</v>
      </c>
      <c r="D1" s="87" t="s">
        <v>159</v>
      </c>
      <c r="E1" s="87" t="s">
        <v>160</v>
      </c>
      <c r="F1" s="87" t="s">
        <v>161</v>
      </c>
      <c r="G1" s="87" t="s">
        <v>162</v>
      </c>
      <c r="H1" s="87" t="s">
        <v>163</v>
      </c>
      <c r="I1" s="87" t="s">
        <v>164</v>
      </c>
      <c r="J1" s="87" t="s">
        <v>165</v>
      </c>
      <c r="K1" s="87" t="s">
        <v>166</v>
      </c>
    </row>
    <row r="2" spans="1:11" ht="15.75" customHeight="1">
      <c r="A2" s="87" t="s">
        <v>167</v>
      </c>
      <c r="B2" s="88">
        <v>152634</v>
      </c>
      <c r="C2" s="89">
        <v>5</v>
      </c>
      <c r="D2" s="89">
        <v>3</v>
      </c>
      <c r="E2" s="89">
        <v>3</v>
      </c>
      <c r="F2" s="89">
        <v>5</v>
      </c>
      <c r="G2" s="89">
        <v>5</v>
      </c>
      <c r="H2" s="89">
        <v>13</v>
      </c>
      <c r="I2" s="89">
        <v>74</v>
      </c>
      <c r="J2" s="89">
        <v>683</v>
      </c>
      <c r="K2" s="89">
        <v>90</v>
      </c>
    </row>
    <row r="3" spans="1:11" ht="15.75" customHeight="1">
      <c r="A3" s="87" t="s">
        <v>168</v>
      </c>
      <c r="B3" s="88">
        <v>54996</v>
      </c>
      <c r="C3" s="89">
        <v>51</v>
      </c>
      <c r="D3" s="89">
        <v>18</v>
      </c>
      <c r="E3" s="89">
        <v>11</v>
      </c>
      <c r="F3" s="89">
        <v>39</v>
      </c>
      <c r="G3" s="89">
        <v>4</v>
      </c>
      <c r="H3" s="89">
        <v>6</v>
      </c>
      <c r="I3" s="89">
        <v>39</v>
      </c>
      <c r="J3" s="89">
        <v>5606</v>
      </c>
      <c r="K3" s="89">
        <v>10</v>
      </c>
    </row>
    <row r="4" spans="1:11" ht="15.75" customHeight="1">
      <c r="B4" s="21" t="s">
        <v>169</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Z20"/>
  <sheetViews>
    <sheetView workbookViewId="0"/>
  </sheetViews>
  <sheetFormatPr baseColWidth="10" defaultColWidth="14.5" defaultRowHeight="15.75" customHeight="1" x14ac:dyDescent="0"/>
  <sheetData>
    <row r="1" spans="1:26" ht="15.75" customHeight="1">
      <c r="A1" s="78" t="s">
        <v>147</v>
      </c>
      <c r="B1" s="37"/>
      <c r="C1" s="37"/>
      <c r="D1" s="37"/>
      <c r="E1" s="37"/>
      <c r="F1" s="37"/>
      <c r="G1" s="37"/>
      <c r="H1" s="37"/>
      <c r="I1" s="37"/>
      <c r="J1" s="37"/>
      <c r="K1" s="37"/>
      <c r="L1" s="37"/>
      <c r="M1" s="37"/>
      <c r="N1" s="37"/>
      <c r="O1" s="37"/>
      <c r="P1" s="37"/>
      <c r="Q1" s="37"/>
      <c r="R1" s="37"/>
      <c r="S1" s="37"/>
      <c r="T1" s="37"/>
      <c r="U1" s="37"/>
      <c r="V1" s="37"/>
      <c r="W1" s="37"/>
      <c r="X1" s="37"/>
      <c r="Y1" s="37"/>
      <c r="Z1" s="37"/>
    </row>
    <row r="2" spans="1:26" ht="15.75" customHeight="1">
      <c r="A2" s="79" t="str">
        <f>HYPERLINK("https://docs.google.com/document/d/1RXzRA-Ws_oZMNtTIZ1D8ljs3ChmpgxuAg36YzzI_cX0/edit?usp=sharing","Annotated Sources Consulted List ")</f>
        <v xml:space="preserve">Annotated Sources Consulted List </v>
      </c>
      <c r="B2" s="78"/>
      <c r="C2" s="78"/>
      <c r="D2" s="78"/>
      <c r="E2" s="78"/>
      <c r="F2" s="78"/>
      <c r="G2" s="78"/>
      <c r="H2" s="78"/>
      <c r="I2" s="78"/>
      <c r="J2" s="80"/>
      <c r="K2" s="78"/>
      <c r="L2" s="78"/>
      <c r="M2" s="78"/>
      <c r="N2" s="78"/>
      <c r="O2" s="78"/>
      <c r="P2" s="78"/>
      <c r="Q2" s="78"/>
      <c r="R2" s="78"/>
      <c r="S2" s="78"/>
      <c r="T2" s="78"/>
      <c r="U2" s="78"/>
      <c r="V2" s="78"/>
      <c r="W2" s="78"/>
      <c r="X2" s="78"/>
      <c r="Y2" s="78"/>
      <c r="Z2" s="78"/>
    </row>
    <row r="3" spans="1:26" ht="15.75" customHeight="1">
      <c r="A3" s="81"/>
      <c r="B3" s="37"/>
      <c r="C3" s="37"/>
      <c r="D3" s="37"/>
      <c r="E3" s="37"/>
      <c r="F3" s="37"/>
      <c r="G3" s="37"/>
      <c r="H3" s="37"/>
      <c r="I3" s="37"/>
      <c r="J3" s="36"/>
      <c r="K3" s="37"/>
      <c r="L3" s="37"/>
      <c r="M3" s="37"/>
      <c r="N3" s="37"/>
      <c r="O3" s="37"/>
      <c r="P3" s="37"/>
      <c r="Q3" s="37"/>
      <c r="R3" s="37"/>
      <c r="S3" s="37"/>
      <c r="T3" s="37"/>
      <c r="U3" s="37"/>
      <c r="V3" s="37"/>
      <c r="W3" s="37"/>
      <c r="X3" s="37"/>
      <c r="Y3" s="37"/>
      <c r="Z3" s="37"/>
    </row>
    <row r="4" spans="1:26" ht="15.75" customHeight="1">
      <c r="A4" s="81"/>
      <c r="B4" s="37"/>
      <c r="C4" s="37"/>
      <c r="D4" s="37"/>
      <c r="E4" s="37"/>
      <c r="F4" s="37"/>
      <c r="G4" s="37"/>
      <c r="H4" s="37"/>
      <c r="I4" s="37"/>
      <c r="J4" s="36"/>
      <c r="K4" s="37"/>
      <c r="L4" s="37"/>
      <c r="M4" s="37"/>
      <c r="N4" s="37"/>
      <c r="O4" s="37"/>
      <c r="P4" s="37"/>
      <c r="Q4" s="37"/>
      <c r="R4" s="37"/>
      <c r="S4" s="37"/>
      <c r="T4" s="37"/>
      <c r="U4" s="37"/>
      <c r="V4" s="37"/>
      <c r="W4" s="37"/>
      <c r="X4" s="37"/>
      <c r="Y4" s="37"/>
      <c r="Z4" s="37"/>
    </row>
    <row r="5" spans="1:26" ht="15.75" customHeight="1">
      <c r="A5" s="82" t="s">
        <v>148</v>
      </c>
      <c r="B5" s="37"/>
      <c r="C5" s="37"/>
      <c r="D5" s="37"/>
      <c r="E5" s="37"/>
      <c r="F5" s="37"/>
      <c r="G5" s="37"/>
      <c r="H5" s="37"/>
      <c r="I5" s="37"/>
      <c r="J5" s="36"/>
      <c r="K5" s="37"/>
      <c r="L5" s="37"/>
      <c r="M5" s="37"/>
      <c r="N5" s="37"/>
      <c r="O5" s="37"/>
      <c r="P5" s="37"/>
      <c r="Q5" s="37"/>
      <c r="R5" s="37"/>
      <c r="S5" s="37"/>
      <c r="T5" s="37"/>
      <c r="U5" s="37"/>
      <c r="V5" s="37"/>
      <c r="W5" s="37"/>
      <c r="X5" s="37"/>
      <c r="Y5" s="37"/>
      <c r="Z5" s="37"/>
    </row>
    <row r="6" spans="1:26" ht="15.75" customHeight="1">
      <c r="A6" s="83" t="str">
        <f>HYPERLINK("https://www.bostonglobe.com/metro/2018/12/11/full-list-massachusetts-median-household-incomes-town/eZpgJkpB1uF2FVmpM4O8XO/story.html","Income: Median household incomes for each city, town in MassachusettsFigures are from the U.S. Census Bureau's American Community Survey from 2013-17.
")</f>
        <v>Income: Median household incomes for each city, town in MassachusettsFigures are from the U.S. Census Bureau's American Community Survey from 2013-17._x000D_</v>
      </c>
      <c r="B6" s="84"/>
      <c r="C6" s="84"/>
      <c r="D6" s="84"/>
      <c r="E6" s="84"/>
      <c r="F6" s="84"/>
      <c r="G6" s="84"/>
      <c r="H6" s="84"/>
      <c r="I6" s="84"/>
      <c r="J6" s="36" t="s">
        <v>149</v>
      </c>
      <c r="K6" s="37"/>
      <c r="L6" s="37"/>
      <c r="M6" s="37"/>
      <c r="N6" s="37"/>
      <c r="O6" s="37"/>
      <c r="P6" s="37"/>
      <c r="Q6" s="37"/>
      <c r="R6" s="37"/>
      <c r="S6" s="37"/>
      <c r="T6" s="37"/>
      <c r="U6" s="37"/>
      <c r="V6" s="37"/>
      <c r="W6" s="37"/>
      <c r="X6" s="37"/>
      <c r="Y6" s="37"/>
      <c r="Z6" s="37"/>
    </row>
    <row r="7" spans="1:26" ht="15.75" customHeight="1">
      <c r="A7" s="85" t="str">
        <f>HYPERLINK("https://massinc.org/our-work/policy-center/gateway-cities/about-the-gateway-cities/","Gateway cities: ")</f>
        <v xml:space="preserve">Gateway cities: </v>
      </c>
      <c r="B7" s="36" t="s">
        <v>150</v>
      </c>
      <c r="C7" s="37"/>
      <c r="D7" s="37"/>
      <c r="E7" s="37"/>
      <c r="F7" s="37"/>
      <c r="G7" s="37"/>
      <c r="H7" s="37"/>
      <c r="I7" s="37"/>
      <c r="J7" s="37"/>
      <c r="K7" s="37"/>
      <c r="L7" s="37"/>
      <c r="M7" s="37"/>
      <c r="N7" s="37"/>
      <c r="O7" s="37"/>
      <c r="P7" s="37"/>
      <c r="Q7" s="37"/>
      <c r="R7" s="37"/>
      <c r="S7" s="37"/>
      <c r="T7" s="37"/>
      <c r="U7" s="37"/>
      <c r="V7" s="37"/>
      <c r="W7" s="37"/>
      <c r="X7" s="37"/>
      <c r="Y7" s="37"/>
      <c r="Z7" s="37"/>
    </row>
    <row r="8" spans="1:26" ht="15.75" customHeight="1">
      <c r="A8" s="39" t="s">
        <v>151</v>
      </c>
    </row>
    <row r="9" spans="1:26" ht="15.75" customHeight="1">
      <c r="A9" s="52" t="str">
        <f>HYPERLINK("http://profiles.doe.mass.edu/state_report/teacherbyracegender.aspx","2017-18 Race/Ethnicity and Gender Staffing Report (DISTRICT) 
by Full-time Equivalents")</f>
        <v>2017-18 Race/Ethnicity and Gender Staffing Report (DISTRICT) _x000D_by Full-time Equivalents</v>
      </c>
      <c r="E9" s="21" t="s">
        <v>152</v>
      </c>
      <c r="G9" s="21" t="s">
        <v>153</v>
      </c>
    </row>
    <row r="10" spans="1:26" ht="15.75" customHeight="1">
      <c r="A10" s="52" t="str">
        <f>HYPERLINK("http://www.doe.mass.edu/licensure/lookup/","license lookup")</f>
        <v>license lookup</v>
      </c>
      <c r="B10" s="21" t="s">
        <v>154</v>
      </c>
    </row>
    <row r="11" spans="1:26" ht="15.75" customHeight="1">
      <c r="A11" s="39" t="s">
        <v>155</v>
      </c>
    </row>
    <row r="12" spans="1:26" ht="15.75" customHeight="1">
      <c r="A12" s="52" t="str">
        <f>HYPERLINK("http://profiles.doe.mass.edu/search/search.aspx?leftNavId=11238#C","dese district profiles ")</f>
        <v xml:space="preserve">dese district profiles </v>
      </c>
    </row>
    <row r="13" spans="1:26" ht="15.75" customHeight="1">
      <c r="A13" s="52" t="str">
        <f>HYPERLINK("http://profiles.doe.mass.edu/statereport/enrollmentbyracegender.aspx","2018-19 student enrollment by race/gender ")</f>
        <v xml:space="preserve">2018-19 student enrollment by race/gender </v>
      </c>
    </row>
    <row r="14" spans="1:26" ht="15.75" customHeight="1">
      <c r="A14" s="52" t="str">
        <f>HYPERLINK("http://profiles.doe.mass.edu/statereport/selectedpopulations.aspx","2018-19 Selected Populations Report")</f>
        <v>2018-19 Selected Populations Report</v>
      </c>
    </row>
    <row r="15" spans="1:26" ht="15.75" customHeight="1">
      <c r="A15" s="52" t="str">
        <f>HYPERLINK("http://profiles.doe.mass.edu/statereport/schoolattendingchildren.aspx","2017-18 School Attending Children Report")</f>
        <v>2017-18 School Attending Children Report</v>
      </c>
    </row>
    <row r="16" spans="1:26" ht="15.75" customHeight="1">
      <c r="A16" s="52" t="str">
        <f>HYPERLINK("http://www.doe.mass.edu/metco/listings.html","Metco districts ")</f>
        <v xml:space="preserve">Metco districts </v>
      </c>
    </row>
    <row r="20" spans="1:1" ht="15.75" customHeight="1">
      <c r="A20" s="86"/>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wealthy </vt:lpstr>
      <vt:lpstr>gateway without boston</vt:lpstr>
      <vt:lpstr>gatewayboston</vt:lpstr>
      <vt:lpstr>summary charts </vt:lpstr>
      <vt:lpstr>data sources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sue doherty</cp:lastModifiedBy>
  <dcterms:created xsi:type="dcterms:W3CDTF">2020-02-29T15:27:24Z</dcterms:created>
  <dcterms:modified xsi:type="dcterms:W3CDTF">2020-02-29T15:34:17Z</dcterms:modified>
</cp:coreProperties>
</file>